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2k8srv-01\Χριστίνα Παρούσου\SCANNED\29.03.22\"/>
    </mc:Choice>
  </mc:AlternateContent>
  <xr:revisionPtr revIDLastSave="0" documentId="8_{CC475E45-4FAD-4E7E-B440-BBCAF3D7101F}" xr6:coauthVersionLast="47" xr6:coauthVersionMax="47" xr10:uidLastSave="{00000000-0000-0000-0000-000000000000}"/>
  <bookViews>
    <workbookView xWindow="-120" yWindow="-120" windowWidth="29040" windowHeight="15990" xr2:uid="{DAC1D86E-1E90-40A2-9768-3EF75503B0AB}"/>
  </bookViews>
  <sheets>
    <sheet name="Κριτήρια" sheetId="2" r:id="rId1"/>
    <sheet name="Β3 Πληθυσμός νήσων" sheetId="3" r:id="rId2"/>
    <sheet name="Support" sheetId="1" state="hidden" r:id="rId3"/>
  </sheets>
  <definedNames>
    <definedName name="_xlnm._FilterDatabase" localSheetId="1" hidden="1">'Β3 Πληθυσμός νήσων'!$A$1:$B$1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I6" i="2"/>
  <c r="D40" i="2"/>
  <c r="H45" i="2"/>
  <c r="G45" i="2" l="1"/>
  <c r="H32" i="2" l="1"/>
  <c r="H25" i="2"/>
  <c r="G53" i="2"/>
  <c r="G58" i="2"/>
  <c r="F72" i="2" l="1"/>
  <c r="I40" i="2" l="1"/>
  <c r="H40" i="2" s="1"/>
  <c r="I39" i="2"/>
  <c r="H39" i="2" s="1"/>
  <c r="F71" i="2" s="1"/>
  <c r="H31" i="2"/>
  <c r="F70" i="2" l="1"/>
  <c r="D17" i="2"/>
  <c r="D32" i="2" l="1"/>
  <c r="D31" i="2"/>
  <c r="G64" i="2"/>
  <c r="H64" i="2" s="1"/>
  <c r="F75" i="2"/>
  <c r="F74" i="2"/>
  <c r="H24" i="2"/>
  <c r="F76" i="2" l="1"/>
  <c r="F73" i="2" s="1"/>
  <c r="H71" i="2"/>
  <c r="F69" i="2"/>
  <c r="F68" i="2" l="1"/>
  <c r="F77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B35F3F-2127-4913-9E4F-6ECE8D8974D5}" keepAlive="1" interval="2" name="Query - Table1" description="Connection to the 'Table1' query in the workbook." type="5" refreshedVersion="7" background="1" saveData="1">
    <dbPr connection="Provider=Microsoft.Mashup.OleDb.1;Data Source=$Workbook$;Location=Table1;Extended Properties=&quot;&quot;" command="SELECT * FROM [Table1]"/>
    <extLst>
      <ext xmlns:x15="http://schemas.microsoft.com/office/spreadsheetml/2010/11/main" uri="{DE250136-89BD-433C-8126-D09CA5730AF9}">
        <x15:connection id="" excludeFromRefreshAll="1"/>
      </ext>
    </extLst>
  </connection>
</connections>
</file>

<file path=xl/sharedStrings.xml><?xml version="1.0" encoding="utf-8"?>
<sst xmlns="http://schemas.openxmlformats.org/spreadsheetml/2006/main" count="148" uniqueCount="135">
  <si>
    <t>Νομικές Μορφές</t>
  </si>
  <si>
    <t>Ατομική Επιχείρηση</t>
  </si>
  <si>
    <t>Ομόρρυθμη Εταιρεία Ο.Ε.</t>
  </si>
  <si>
    <t>Ετερόρρυθμη Εταιρεία</t>
  </si>
  <si>
    <t>Εταιρεία Περιορισμένης Ευθύνης Ε.Π.Ε.</t>
  </si>
  <si>
    <t>Ιδιωτική Κεφαλαιουχική Εταιρεία Ι.Κ.Ε.</t>
  </si>
  <si>
    <t>Ανώνυμη Εταιρεία Α.Ε.</t>
  </si>
  <si>
    <t>Συνεταιρισμοί</t>
  </si>
  <si>
    <t>Κοινωνικές επιχειρήσεις ΚοινΣεπ</t>
  </si>
  <si>
    <t>ΚοινΣεπ</t>
  </si>
  <si>
    <t>Γ1. Νέες Υφιστάμενες Επιχειρήσεις χωρίς διανομή κερδών</t>
  </si>
  <si>
    <t>Γ2. Υφιστάμενες Επιχειρήσεις</t>
  </si>
  <si>
    <t>Γ3. Υπό σύσταση Επιχειρήσεις</t>
  </si>
  <si>
    <t>Επωνυμία Επιχείρησης</t>
  </si>
  <si>
    <t>ΑΦΜ Επιχείρησης</t>
  </si>
  <si>
    <t xml:space="preserve">Νομική Μορφή </t>
  </si>
  <si>
    <t>Κατηγορία Επιχείρησης</t>
  </si>
  <si>
    <t>Ονοματεπώνυμο</t>
  </si>
  <si>
    <t>Ποσοστό</t>
  </si>
  <si>
    <t>Εταίροι/ Μέτοχοι</t>
  </si>
  <si>
    <t>1.</t>
  </si>
  <si>
    <t>2.</t>
  </si>
  <si>
    <t>3.</t>
  </si>
  <si>
    <t>4.</t>
  </si>
  <si>
    <t>5.</t>
  </si>
  <si>
    <t>ΣΤΟΙΧΕΙΑ ΕΠΙΧΕΙΡΗΣΗΣ</t>
  </si>
  <si>
    <t xml:space="preserve">Α. ΧΑΡΑΚΤΗΡΙΣΤΙΚΑ ΕΤΑΙΡΩΝ / ΕΠΙΧΕΙΡΗΣΗΣ  </t>
  </si>
  <si>
    <t>Τίτλοι Σπουδών</t>
  </si>
  <si>
    <t>Διδακτορικό</t>
  </si>
  <si>
    <t>Μεταπτυχιακό</t>
  </si>
  <si>
    <t>Ανώτατη εκπαίδευση</t>
  </si>
  <si>
    <t>Μέση εκπαίδευση</t>
  </si>
  <si>
    <t>Ανώτερη/Μεταλυκειακή εκπαίδευση</t>
  </si>
  <si>
    <t>Βαθμολογία</t>
  </si>
  <si>
    <t>Εργασιακή Εμπειρία</t>
  </si>
  <si>
    <t>Ανεργία</t>
  </si>
  <si>
    <t>Β. ΕΠΕΝΔΥΤΙΚΟ ΣΧΕΔΙΟ</t>
  </si>
  <si>
    <t>Β.1: Δημιουργία νέων θέσεων απασχόλησης υπολογιζόμενης σε ετήσιες μονάδες πλήρους απασχόλησης μισθωτής εργασίας (Ε.Μ.Ε) (25%)</t>
  </si>
  <si>
    <t>Νέες Θέσεις Εργασίας</t>
  </si>
  <si>
    <t>ΕΜΕ</t>
  </si>
  <si>
    <t>Δεν υπάρχει πρόβλεψη για δαπάνη Ν.Θ.Ε.</t>
  </si>
  <si>
    <t>Δαπάνες Κατάρτισης</t>
  </si>
  <si>
    <t>Δέσμευση ότι θα υλοποιηθούν δαπάνες κατάρτισης/εκπαίδευσης του προσωπικού ή του/των εταίρου/-ων</t>
  </si>
  <si>
    <t>Δεν θα υλοποιηθούν δαπάνες κατάρτισης/εκπαίδευσης του προσωπικού ή του/των εταίρου/-ων</t>
  </si>
  <si>
    <t>Δαπάνες Κατάρτισης/Εκπαίδευσης</t>
  </si>
  <si>
    <t>Κάτοικοι</t>
  </si>
  <si>
    <t>Διάκριση</t>
  </si>
  <si>
    <t xml:space="preserve">Διάκριση (1ο, 2ο, 3, βραβείο) σε διαγωνισμό καινοτομίας ή Ευρωπαϊκή, Εθνική ή Τρίτης χώρας κατοχύρωση </t>
  </si>
  <si>
    <t>Απλή συμμετοχή σε διαγωνισμό καινοτομίας ή Πατέντα υπό έκδοση</t>
  </si>
  <si>
    <t>Καμία συμμετοχή σε διαγωνισμό καινοτομίας και Δεν διαθέτει κατοχύρωση</t>
  </si>
  <si>
    <t>Α.1: Επίπεδο εκπαίδευσης  εταίρων / μετόχων της επιχείρησης για την υλοποίηση του επενδυτικού σχεδίου (15%)</t>
  </si>
  <si>
    <t>Α.3: Ανεργία / Δείκτης κέρδους επιχείρησης (20%)</t>
  </si>
  <si>
    <t>Α.3.i: Διάρκεια ανεργίας εταίρου/-ων (Αφορά Υπο Σύσταση Επιχειρήσεις)</t>
  </si>
  <si>
    <t>Α.3.ii: Δείκτης κέρδους (Αφορά Υφιστάμενες/Νέες Επιχειρήσεις)</t>
  </si>
  <si>
    <t>Β.2: Δαπάνη κατάρτισης/εκπαίδευσης προσωπικού ή/και εταίρου/ων (5%)</t>
  </si>
  <si>
    <t>Κατηγορία Δικαιούχου</t>
  </si>
  <si>
    <t>Θηρασιά</t>
  </si>
  <si>
    <t>Κύκλος Εργασιών για το φορολογικό έτος 2020</t>
  </si>
  <si>
    <t>ΚΡΙΤΗΡΙΑ</t>
  </si>
  <si>
    <t>ΒΑΡΥΤΗΤΑ</t>
  </si>
  <si>
    <t>ΒΑΘΜΟΛΟΓΙΑ</t>
  </si>
  <si>
    <t xml:space="preserve">ΧΑΡΑΚΤΗΡΙΣΤΙΚΑ ΕΤΑΙΡΩΝ / ΕΠΙΧΕΙΡΗΣΗΣ  </t>
  </si>
  <si>
    <t>Επίπεδο εκπαίδευσης  εταίρων / μετόχων της επιχείρησης για την υλοποίηση του επενδυτικού σχεδίου</t>
  </si>
  <si>
    <t xml:space="preserve">Εμπειρία εταίρων / μετόχων της επιχείρησης ή της ίδιας της επιχείρησης για την υλοποίηση του επενδυτικού σχεδίου </t>
  </si>
  <si>
    <t xml:space="preserve"> Ανεργία (ΥΠΟ ΣΥΣΤΑΣΗ)</t>
  </si>
  <si>
    <t xml:space="preserve"> Δείκτης κέρδους  (ΥΦΙΣΤΑΜΕΝΕΣ)</t>
  </si>
  <si>
    <t>ΕΠΕΝΔΥΤΙΚΟ ΣΧΕΔΙΟ</t>
  </si>
  <si>
    <t>Δημιουργία νέων θέσεων απασχόλησης υπολογιζόμενης σε ετήσιες μονάδες πλήρους απασχόλησης μισθωτής εργασίας (Ε.Μ.Ε)</t>
  </si>
  <si>
    <t>Δαπανες καταρτισης / εκπαιδευσης προσωπικού/εταίρου</t>
  </si>
  <si>
    <t>Εργασιακή Εμπειρία (έτη)</t>
  </si>
  <si>
    <t>Διάρκεια Ανεργίας (μήνες)</t>
  </si>
  <si>
    <t>Κέρδη προ Φόρων, Τόκων &amp; Αποσβέσεων για το φορολόγικό έτος 2020</t>
  </si>
  <si>
    <t>ΣΥΝΟΛΙΚΗ ΒΑΘΜΟΛΟΓΙΑ:</t>
  </si>
  <si>
    <t>1 ≤ Ε.Μ.Ε &lt; 2</t>
  </si>
  <si>
    <t>Α.2: Εμπειρία εταίρων / μετόχων της επιχείρησης για την υλοποίηση του επενδυτικού σχεδίου (15%)</t>
  </si>
  <si>
    <t>Υλοποίηση σε νησί κάτω των 3.100 κατοίκων</t>
  </si>
  <si>
    <t>Ε.Μ.Ε. ≥2</t>
  </si>
  <si>
    <t>Νησί</t>
  </si>
  <si>
    <t>Πληθυσμός</t>
  </si>
  <si>
    <t xml:space="preserve"> </t>
  </si>
  <si>
    <t>A</t>
  </si>
  <si>
    <t>B</t>
  </si>
  <si>
    <t>B1</t>
  </si>
  <si>
    <t>B2</t>
  </si>
  <si>
    <t>B3</t>
  </si>
  <si>
    <t>Επίπεδο Εκπαίδευσης</t>
  </si>
  <si>
    <t>A1</t>
  </si>
  <si>
    <t>A2</t>
  </si>
  <si>
    <t>A3</t>
  </si>
  <si>
    <t>Αποτέλεσμα EBIΤDA/Κ.Ε.</t>
  </si>
  <si>
    <t>Β.3: Υλοποίηση σε νησί κάτω των 3.100 κατοίκων (20%)</t>
  </si>
  <si>
    <t>Υλοποίηση σε νησί με Πληθυσμό &gt; 3100 κατοίκων</t>
  </si>
  <si>
    <t>Υλοποίηση σε νησί με Πληθυσμό  ≤  3100 κατοίκων</t>
  </si>
  <si>
    <t>Νησί Υλοποίησης</t>
  </si>
  <si>
    <t>Ημερομηνία έναρξης επιχείρησης</t>
  </si>
  <si>
    <t>Αγαθονήσι</t>
  </si>
  <si>
    <t>Αμοργός</t>
  </si>
  <si>
    <t>Ανάφη</t>
  </si>
  <si>
    <t>Άνδρος</t>
  </si>
  <si>
    <t>Αντίπαρος</t>
  </si>
  <si>
    <t>Αστυπάλαια</t>
  </si>
  <si>
    <t>Θήρα/Σαντορίνη</t>
  </si>
  <si>
    <t>Ίος</t>
  </si>
  <si>
    <t>Κάλυμνος</t>
  </si>
  <si>
    <t>Κάρπαθος</t>
  </si>
  <si>
    <t>Κάσος</t>
  </si>
  <si>
    <t>Κέα</t>
  </si>
  <si>
    <t>Κίμωλος</t>
  </si>
  <si>
    <t>Κύθνος</t>
  </si>
  <si>
    <t>Κως</t>
  </si>
  <si>
    <t>Λειψοί</t>
  </si>
  <si>
    <t>Λέρος</t>
  </si>
  <si>
    <t>Μεγίστη/Καστελλόριζο</t>
  </si>
  <si>
    <t>Μήλος</t>
  </si>
  <si>
    <t>Μύκονος</t>
  </si>
  <si>
    <t>Νάξος</t>
  </si>
  <si>
    <t>Νίσυρος</t>
  </si>
  <si>
    <t>Πάρος</t>
  </si>
  <si>
    <t>Πάτμος</t>
  </si>
  <si>
    <t>Ρόδος</t>
  </si>
  <si>
    <t>Σέριφος</t>
  </si>
  <si>
    <t>Σίκινος</t>
  </si>
  <si>
    <t>Σίφνος</t>
  </si>
  <si>
    <t>Σύμη</t>
  </si>
  <si>
    <t>Σύρος</t>
  </si>
  <si>
    <t>Τήλος</t>
  </si>
  <si>
    <t>Τήνος</t>
  </si>
  <si>
    <t>Φολέγανδρος</t>
  </si>
  <si>
    <t>Χάλκη</t>
  </si>
  <si>
    <t>Δονούσα</t>
  </si>
  <si>
    <t>0,5 ≤ Ε.Μ.Ε &lt;  1</t>
  </si>
  <si>
    <t>Ηρακλειά</t>
  </si>
  <si>
    <t>Κουφονήσι</t>
  </si>
  <si>
    <t>Σχοινούσα</t>
  </si>
  <si>
    <t>Άλλο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</si>
</sst>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u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8"/>
      <color theme="3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/>
    <xf numFmtId="2" fontId="0" fillId="0" borderId="0" xfId="0" applyNumberFormat="1"/>
    <xf numFmtId="1" fontId="0" fillId="0" borderId="0" xfId="0" applyNumberFormat="1"/>
    <xf numFmtId="9" fontId="0" fillId="0" borderId="1" xfId="0" applyNumberFormat="1" applyFill="1" applyBorder="1" applyAlignment="1">
      <alignment horizontal="center" vertical="center"/>
    </xf>
    <xf numFmtId="0" fontId="7" fillId="0" borderId="0" xfId="0" applyFont="1"/>
    <xf numFmtId="9" fontId="1" fillId="9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26" xfId="0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0" fillId="0" borderId="25" xfId="0" applyBorder="1"/>
    <xf numFmtId="0" fontId="1" fillId="0" borderId="28" xfId="0" applyFont="1" applyBorder="1"/>
    <xf numFmtId="1" fontId="1" fillId="0" borderId="28" xfId="0" applyNumberFormat="1" applyFont="1" applyBorder="1"/>
    <xf numFmtId="3" fontId="0" fillId="0" borderId="0" xfId="0" applyNumberFormat="1"/>
    <xf numFmtId="0" fontId="1" fillId="4" borderId="23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/>
    <xf numFmtId="0" fontId="0" fillId="4" borderId="22" xfId="0" applyFill="1" applyBorder="1"/>
    <xf numFmtId="0" fontId="1" fillId="6" borderId="3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" xfId="0" applyBorder="1" applyAlignment="1" applyProtection="1">
      <alignment horizontal="center"/>
      <protection locked="0"/>
    </xf>
    <xf numFmtId="10" fontId="0" fillId="0" borderId="2" xfId="0" applyNumberFormat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0" fontId="0" fillId="0" borderId="10" xfId="0" applyNumberFormat="1" applyBorder="1" applyProtection="1">
      <protection locked="0"/>
    </xf>
    <xf numFmtId="3" fontId="0" fillId="0" borderId="0" xfId="0" applyNumberFormat="1" applyFill="1"/>
    <xf numFmtId="1" fontId="0" fillId="0" borderId="0" xfId="0" applyNumberFormat="1" applyFill="1"/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NumberForma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14" fontId="7" fillId="0" borderId="0" xfId="0" applyNumberFormat="1" applyFont="1" applyFill="1" applyBorder="1" applyProtection="1">
      <protection hidden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2" fontId="0" fillId="9" borderId="2" xfId="0" applyNumberFormat="1" applyFont="1" applyFill="1" applyBorder="1" applyAlignment="1" applyProtection="1">
      <alignment horizontal="center"/>
      <protection hidden="1"/>
    </xf>
    <xf numFmtId="2" fontId="0" fillId="9" borderId="12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2" fontId="0" fillId="0" borderId="21" xfId="0" applyNumberFormat="1" applyFill="1" applyBorder="1" applyAlignment="1" applyProtection="1">
      <alignment horizontal="center" vertical="center"/>
      <protection hidden="1"/>
    </xf>
    <xf numFmtId="2" fontId="0" fillId="0" borderId="37" xfId="0" applyNumberFormat="1" applyFill="1" applyBorder="1" applyAlignment="1" applyProtection="1">
      <alignment horizontal="center" vertical="center"/>
      <protection hidden="1"/>
    </xf>
    <xf numFmtId="2" fontId="0" fillId="0" borderId="39" xfId="0" applyNumberFormat="1" applyFill="1" applyBorder="1" applyAlignment="1" applyProtection="1">
      <alignment horizontal="center" vertical="center"/>
      <protection hidden="1"/>
    </xf>
    <xf numFmtId="2" fontId="0" fillId="0" borderId="38" xfId="0" applyNumberFormat="1" applyFill="1" applyBorder="1" applyAlignment="1" applyProtection="1">
      <alignment horizontal="center" vertical="center"/>
      <protection hidden="1"/>
    </xf>
    <xf numFmtId="2" fontId="0" fillId="0" borderId="40" xfId="0" applyNumberFormat="1" applyFill="1" applyBorder="1" applyAlignment="1" applyProtection="1">
      <alignment horizontal="center" vertical="center"/>
      <protection hidden="1"/>
    </xf>
    <xf numFmtId="2" fontId="0" fillId="6" borderId="1" xfId="0" applyNumberFormat="1" applyFont="1" applyFill="1" applyBorder="1" applyAlignment="1" applyProtection="1">
      <alignment horizontal="center"/>
      <protection hidden="1"/>
    </xf>
    <xf numFmtId="2" fontId="0" fillId="6" borderId="21" xfId="0" applyNumberFormat="1" applyFont="1" applyFill="1" applyBorder="1" applyAlignment="1" applyProtection="1">
      <alignment horizontal="center"/>
      <protection hidden="1"/>
    </xf>
    <xf numFmtId="2" fontId="0" fillId="0" borderId="6" xfId="0" applyNumberFormat="1" applyFill="1" applyBorder="1" applyAlignment="1" applyProtection="1">
      <alignment horizontal="center" vertical="center"/>
      <protection hidden="1"/>
    </xf>
    <xf numFmtId="2" fontId="0" fillId="0" borderId="31" xfId="0" applyNumberFormat="1" applyFill="1" applyBorder="1" applyAlignment="1" applyProtection="1">
      <alignment horizontal="center" vertical="center"/>
      <protection hidden="1"/>
    </xf>
    <xf numFmtId="0" fontId="1" fillId="9" borderId="3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9" fontId="0" fillId="0" borderId="6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1" fillId="11" borderId="13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14" fontId="0" fillId="0" borderId="14" xfId="0" applyNumberFormat="1" applyBorder="1" applyAlignment="1" applyProtection="1">
      <alignment horizontal="center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14" fontId="0" fillId="0" borderId="16" xfId="0" applyNumberFormat="1" applyBorder="1" applyAlignment="1" applyProtection="1">
      <alignment horizontal="center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4" borderId="4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3" borderId="43" xfId="0" applyFont="1" applyFill="1" applyBorder="1" applyAlignment="1" applyProtection="1">
      <alignment horizontal="center"/>
      <protection locked="0"/>
    </xf>
    <xf numFmtId="0" fontId="0" fillId="3" borderId="34" xfId="0" applyFont="1" applyFill="1" applyBorder="1" applyAlignment="1" applyProtection="1">
      <alignment horizontal="center"/>
      <protection locked="0"/>
    </xf>
    <xf numFmtId="0" fontId="0" fillId="3" borderId="44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1" fillId="3" borderId="42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  <protection locked="0"/>
    </xf>
    <xf numFmtId="2" fontId="1" fillId="10" borderId="32" xfId="0" applyNumberFormat="1" applyFont="1" applyFill="1" applyBorder="1" applyAlignment="1" applyProtection="1">
      <alignment horizontal="center" vertical="center"/>
      <protection hidden="1"/>
    </xf>
    <xf numFmtId="2" fontId="1" fillId="10" borderId="27" xfId="0" applyNumberFormat="1" applyFont="1" applyFill="1" applyBorder="1" applyAlignment="1" applyProtection="1">
      <alignment horizontal="center" vertical="center"/>
      <protection hidden="1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2" fillId="6" borderId="1" xfId="0" applyFont="1" applyFill="1" applyBorder="1" applyAlignment="1">
      <alignment horizontal="center"/>
    </xf>
    <xf numFmtId="0" fontId="0" fillId="0" borderId="1" xfId="0" applyNumberFormat="1" applyFont="1" applyBorder="1" applyAlignment="1" applyProtection="1">
      <alignment horizontal="center" wrapText="1"/>
      <protection locked="0"/>
    </xf>
    <xf numFmtId="49" fontId="0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</cellXfs>
  <cellStyles count="1">
    <cellStyle name="Κανονικό" xfId="0" builtinId="0"/>
  </cellStyles>
  <dxfs count="16">
    <dxf>
      <numFmt numFmtId="14" formatCode="0.00%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darkGray"/>
      </fill>
    </dxf>
    <dxf>
      <fill>
        <patternFill patternType="darkGray"/>
      </fill>
    </dxf>
    <dxf>
      <font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 patternType="medium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428626</xdr:colOff>
      <xdr:row>9</xdr:row>
      <xdr:rowOff>28575</xdr:rowOff>
    </xdr:from>
    <xdr:to>
      <xdr:col>8</xdr:col>
      <xdr:colOff>600076</xdr:colOff>
      <xdr:row>12</xdr:row>
      <xdr:rowOff>57150</xdr:rowOff>
    </xdr:to>
    <xdr:sp macro="" textlink="">
      <xdr:nvSpPr>
        <xdr:cNvPr id="3" name="Callout: Line with Border and Accent Bar 2">
          <a:extLst>
            <a:ext uri="{FF2B5EF4-FFF2-40B4-BE49-F238E27FC236}">
              <a16:creationId xmlns:a16="http://schemas.microsoft.com/office/drawing/2014/main" id="{174A1599-B6DE-4AAB-AA49-FDC28307198B}"/>
            </a:ext>
          </a:extLst>
        </xdr:cNvPr>
        <xdr:cNvSpPr/>
      </xdr:nvSpPr>
      <xdr:spPr>
        <a:xfrm>
          <a:off x="4943476" y="1333500"/>
          <a:ext cx="2114550" cy="790575"/>
        </a:xfrm>
        <a:prstGeom prst="accentBorderCallout1">
          <a:avLst>
            <a:gd name="adj1" fmla="val 18750"/>
            <a:gd name="adj2" fmla="val -8333"/>
            <a:gd name="adj3" fmla="val 40936"/>
            <a:gd name="adj4" fmla="val -41959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/>
            <a:t>Συμπληρώνονται οι εταίροι</a:t>
          </a:r>
          <a:r>
            <a:rPr lang="el-GR" sz="1100" baseline="0"/>
            <a:t>/ μέτοχοι της επιχείρησης με τα μεγαλύτερα ποσοστά συμμετοχής</a:t>
          </a:r>
          <a:endParaRPr lang="el-GR" sz="1100"/>
        </a:p>
      </xdr:txBody>
    </xdr:sp>
    <xdr:clientData/>
  </xdr:twoCellAnchor>
  <xdr:twoCellAnchor>
    <xdr:from>
      <xdr:col>9</xdr:col>
      <xdr:colOff>323850</xdr:colOff>
      <xdr:row>23</xdr:row>
      <xdr:rowOff>190500</xdr:rowOff>
    </xdr:from>
    <xdr:to>
      <xdr:col>14</xdr:col>
      <xdr:colOff>219075</xdr:colOff>
      <xdr:row>30</xdr:row>
      <xdr:rowOff>171450</xdr:rowOff>
    </xdr:to>
    <xdr:sp macro="" textlink="">
      <xdr:nvSpPr>
        <xdr:cNvPr id="4" name="Callout: Line with Border and Accent Bar 3">
          <a:extLst>
            <a:ext uri="{FF2B5EF4-FFF2-40B4-BE49-F238E27FC236}">
              <a16:creationId xmlns:a16="http://schemas.microsoft.com/office/drawing/2014/main" id="{34A616F0-61A6-4131-A011-12A59F77BCD9}"/>
            </a:ext>
          </a:extLst>
        </xdr:cNvPr>
        <xdr:cNvSpPr/>
      </xdr:nvSpPr>
      <xdr:spPr>
        <a:xfrm>
          <a:off x="7581900" y="4752975"/>
          <a:ext cx="2943225" cy="1143000"/>
        </a:xfrm>
        <a:prstGeom prst="accentBorderCallout1">
          <a:avLst>
            <a:gd name="adj1" fmla="val 48871"/>
            <a:gd name="adj2" fmla="val -8333"/>
            <a:gd name="adj3" fmla="val 75806"/>
            <a:gd name="adj4" fmla="val -29598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 baseline="0"/>
            <a:t>Εργασιακή εμπειρία σε </a:t>
          </a:r>
          <a:r>
            <a:rPr lang="el-GR" sz="1100" u="sng" baseline="0"/>
            <a:t>έτη=Ασφαλιστικές ημέρες / 300</a:t>
          </a:r>
          <a:r>
            <a:rPr lang="el-GR" sz="1100" baseline="0"/>
            <a:t>, σύμφωνα με τη καρτέλα ενσήμων 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του/των εταίρου/ων, μέχρι την ημερομηνία έναρξης των υποβολών.</a:t>
          </a:r>
        </a:p>
        <a:p>
          <a:pPr algn="l"/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Η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διάρκεια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της ίδιας της επιχείρησης συνιστά εργασιακή εμπειρία των εταίρων.  </a:t>
          </a:r>
          <a:endParaRPr lang="el-GR" sz="1100"/>
        </a:p>
      </xdr:txBody>
    </xdr:sp>
    <xdr:clientData/>
  </xdr:twoCellAnchor>
  <xdr:twoCellAnchor>
    <xdr:from>
      <xdr:col>9</xdr:col>
      <xdr:colOff>190499</xdr:colOff>
      <xdr:row>32</xdr:row>
      <xdr:rowOff>57150</xdr:rowOff>
    </xdr:from>
    <xdr:to>
      <xdr:col>14</xdr:col>
      <xdr:colOff>123825</xdr:colOff>
      <xdr:row>37</xdr:row>
      <xdr:rowOff>152401</xdr:rowOff>
    </xdr:to>
    <xdr:sp macro="" textlink="">
      <xdr:nvSpPr>
        <xdr:cNvPr id="8" name="Callout: Line with Border and Accent Bar 7">
          <a:extLst>
            <a:ext uri="{FF2B5EF4-FFF2-40B4-BE49-F238E27FC236}">
              <a16:creationId xmlns:a16="http://schemas.microsoft.com/office/drawing/2014/main" id="{EA158B03-4768-49E6-A558-61C1E6584C38}"/>
            </a:ext>
          </a:extLst>
        </xdr:cNvPr>
        <xdr:cNvSpPr/>
      </xdr:nvSpPr>
      <xdr:spPr>
        <a:xfrm>
          <a:off x="7448549" y="6162675"/>
          <a:ext cx="2981326" cy="790576"/>
        </a:xfrm>
        <a:prstGeom prst="accentBorderCallout1">
          <a:avLst>
            <a:gd name="adj1" fmla="val 48871"/>
            <a:gd name="adj2" fmla="val -8333"/>
            <a:gd name="adj3" fmla="val 74635"/>
            <a:gd name="adj4" fmla="val -2208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Αφορά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ΜΟΝΟ </a:t>
          </a:r>
          <a:r>
            <a:rPr lang="el-GR" sz="11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υπο σύσταση (Γ3) 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επιχειρήσεις. 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Υπολογίζεται το συνεχόμενο διάστημα ανεργίας του/των εταίρου/ων μέχρι την ημερομηνία έναρξης των υποβολών. </a:t>
          </a:r>
        </a:p>
      </xdr:txBody>
    </xdr:sp>
    <xdr:clientData/>
  </xdr:twoCellAnchor>
  <xdr:twoCellAnchor>
    <xdr:from>
      <xdr:col>9</xdr:col>
      <xdr:colOff>114301</xdr:colOff>
      <xdr:row>14</xdr:row>
      <xdr:rowOff>9525</xdr:rowOff>
    </xdr:from>
    <xdr:to>
      <xdr:col>14</xdr:col>
      <xdr:colOff>123825</xdr:colOff>
      <xdr:row>21</xdr:row>
      <xdr:rowOff>66676</xdr:rowOff>
    </xdr:to>
    <xdr:sp macro="" textlink="">
      <xdr:nvSpPr>
        <xdr:cNvPr id="5" name="Callout: Line with Border and Accent Bar 4">
          <a:extLst>
            <a:ext uri="{FF2B5EF4-FFF2-40B4-BE49-F238E27FC236}">
              <a16:creationId xmlns:a16="http://schemas.microsoft.com/office/drawing/2014/main" id="{BF586208-D490-4314-9AD9-2C1DDDED3800}"/>
            </a:ext>
          </a:extLst>
        </xdr:cNvPr>
        <xdr:cNvSpPr/>
      </xdr:nvSpPr>
      <xdr:spPr>
        <a:xfrm>
          <a:off x="7372351" y="2838450"/>
          <a:ext cx="3057524" cy="1304926"/>
        </a:xfrm>
        <a:prstGeom prst="accentBorderCallout1">
          <a:avLst>
            <a:gd name="adj1" fmla="val 12019"/>
            <a:gd name="adj2" fmla="val -7238"/>
            <a:gd name="adj3" fmla="val 35963"/>
            <a:gd name="adj4" fmla="val -20501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Σε 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περίπτωση </a:t>
          </a:r>
          <a:r>
            <a:rPr lang="el-G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εταιρικού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σχήματος </a:t>
          </a:r>
          <a:r>
            <a:rPr lang="el-GR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αξιολογούνται οι δύο (2) εταίροι με το μεγαλύτερο ποσοστό 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συμμετοχής και εξάγεται ο μέσος όρος.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Αν 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οι εταίροι με το μεγαλύτερο ποσοστό συμμετοχής ξεπερνάνε τους δύο (2), λόγω ίσων μεριδίων, δύναται η δυνατότητα επιλογής.</a:t>
          </a:r>
          <a:endParaRPr lang="el-GR" sz="1100" b="0" i="0"/>
        </a:p>
      </xdr:txBody>
    </xdr:sp>
    <xdr:clientData/>
  </xdr:twoCellAnchor>
  <xdr:twoCellAnchor>
    <xdr:from>
      <xdr:col>9</xdr:col>
      <xdr:colOff>190499</xdr:colOff>
      <xdr:row>43</xdr:row>
      <xdr:rowOff>361950</xdr:rowOff>
    </xdr:from>
    <xdr:to>
      <xdr:col>14</xdr:col>
      <xdr:colOff>152400</xdr:colOff>
      <xdr:row>45</xdr:row>
      <xdr:rowOff>171450</xdr:rowOff>
    </xdr:to>
    <xdr:sp macro="" textlink="">
      <xdr:nvSpPr>
        <xdr:cNvPr id="6" name="Callout: Line with Border and Accent Bar 5">
          <a:extLst>
            <a:ext uri="{FF2B5EF4-FFF2-40B4-BE49-F238E27FC236}">
              <a16:creationId xmlns:a16="http://schemas.microsoft.com/office/drawing/2014/main" id="{E772500B-78D7-4CB7-AAB0-5026E64324AF}"/>
            </a:ext>
          </a:extLst>
        </xdr:cNvPr>
        <xdr:cNvSpPr/>
      </xdr:nvSpPr>
      <xdr:spPr>
        <a:xfrm>
          <a:off x="7448549" y="8134350"/>
          <a:ext cx="3009901" cy="619125"/>
        </a:xfrm>
        <a:prstGeom prst="accentBorderCallout1">
          <a:avLst>
            <a:gd name="adj1" fmla="val 48871"/>
            <a:gd name="adj2" fmla="val -8333"/>
            <a:gd name="adj3" fmla="val 26695"/>
            <a:gd name="adj4" fmla="val -22471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 baseline="0"/>
            <a:t>Αφορά ΜΟΝΟ </a:t>
          </a:r>
          <a:r>
            <a:rPr lang="el-GR" sz="1100" u="sng" baseline="0"/>
            <a:t>υφιστάμενες (Γ1,Γ2)</a:t>
          </a:r>
          <a:r>
            <a:rPr lang="el-GR" sz="1100" baseline="0"/>
            <a:t> επιχειρήσεις.</a:t>
          </a:r>
        </a:p>
        <a:p>
          <a:pPr algn="l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EBITDA 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πεδίο 524 του Ε3) του 2020 προς  κύκλο εργασιών του 2020.</a:t>
          </a:r>
          <a:endParaRPr lang="el-GR" sz="1100"/>
        </a:p>
      </xdr:txBody>
    </xdr:sp>
    <xdr:clientData/>
  </xdr:twoCellAnchor>
  <xdr:twoCellAnchor>
    <xdr:from>
      <xdr:col>9</xdr:col>
      <xdr:colOff>276224</xdr:colOff>
      <xdr:row>48</xdr:row>
      <xdr:rowOff>0</xdr:rowOff>
    </xdr:from>
    <xdr:to>
      <xdr:col>13</xdr:col>
      <xdr:colOff>323849</xdr:colOff>
      <xdr:row>53</xdr:row>
      <xdr:rowOff>19050</xdr:rowOff>
    </xdr:to>
    <xdr:sp macro="" textlink="">
      <xdr:nvSpPr>
        <xdr:cNvPr id="7" name="Callout: Line with Border and Accent Bar 6">
          <a:extLst>
            <a:ext uri="{FF2B5EF4-FFF2-40B4-BE49-F238E27FC236}">
              <a16:creationId xmlns:a16="http://schemas.microsoft.com/office/drawing/2014/main" id="{C052BE96-B2D2-45AA-A468-1372ADD82B75}"/>
            </a:ext>
          </a:extLst>
        </xdr:cNvPr>
        <xdr:cNvSpPr/>
      </xdr:nvSpPr>
      <xdr:spPr>
        <a:xfrm>
          <a:off x="7534274" y="9086850"/>
          <a:ext cx="2486025" cy="1028700"/>
        </a:xfrm>
        <a:prstGeom prst="accentBorderCallout1">
          <a:avLst>
            <a:gd name="adj1" fmla="val 48871"/>
            <a:gd name="adj2" fmla="val -8333"/>
            <a:gd name="adj3" fmla="val 49628"/>
            <a:gd name="adj4" fmla="val -28989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Συμπληρώνεται ανάλογα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με τη δέσμευση του φορέα 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να δημιουργήσει νέες θέσεις απασχόλησης,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l-GR" sz="11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σύμφωνα με </a:t>
          </a:r>
          <a:r>
            <a:rPr lang="el-GR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τις</a:t>
          </a:r>
          <a:r>
            <a:rPr lang="el-GR" sz="11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δαπάνες του επιχειρηματικού σχεδίου</a:t>
          </a:r>
          <a:r>
            <a:rPr lang="el-GR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l-GR" sz="1100" u="sng"/>
        </a:p>
      </xdr:txBody>
    </xdr:sp>
    <xdr:clientData/>
  </xdr:twoCellAnchor>
  <xdr:twoCellAnchor>
    <xdr:from>
      <xdr:col>9</xdr:col>
      <xdr:colOff>276225</xdr:colOff>
      <xdr:row>54</xdr:row>
      <xdr:rowOff>142875</xdr:rowOff>
    </xdr:from>
    <xdr:to>
      <xdr:col>13</xdr:col>
      <xdr:colOff>333375</xdr:colOff>
      <xdr:row>60</xdr:row>
      <xdr:rowOff>171450</xdr:rowOff>
    </xdr:to>
    <xdr:sp macro="" textlink="">
      <xdr:nvSpPr>
        <xdr:cNvPr id="9" name="Callout: Line with Border and Accent Bar 8">
          <a:extLst>
            <a:ext uri="{FF2B5EF4-FFF2-40B4-BE49-F238E27FC236}">
              <a16:creationId xmlns:a16="http://schemas.microsoft.com/office/drawing/2014/main" id="{54427354-862F-4ABE-8C0A-474731A73379}"/>
            </a:ext>
          </a:extLst>
        </xdr:cNvPr>
        <xdr:cNvSpPr/>
      </xdr:nvSpPr>
      <xdr:spPr>
        <a:xfrm>
          <a:off x="7534275" y="10344150"/>
          <a:ext cx="2495550" cy="1009650"/>
        </a:xfrm>
        <a:prstGeom prst="accentBorderCallout1">
          <a:avLst>
            <a:gd name="adj1" fmla="val 48871"/>
            <a:gd name="adj2" fmla="val -8333"/>
            <a:gd name="adj3" fmla="val 48030"/>
            <a:gd name="adj4" fmla="val -30494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Συμπληρώνεται ανάλογα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με τη δέσμευση του φορέα να υλοποιήσει δαπάνες κατάρτισης/εκπαίδευσης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l-G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l-GR" sz="11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σύμφωνα με </a:t>
          </a:r>
          <a:r>
            <a:rPr lang="el-GR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τις</a:t>
          </a:r>
          <a:r>
            <a:rPr lang="el-GR" sz="11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δαπάνες του επιχειρηματικού σχεδίου</a:t>
          </a:r>
          <a:r>
            <a:rPr lang="el-GR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l-GR" sz="1100" u="sng"/>
        </a:p>
      </xdr:txBody>
    </xdr:sp>
    <xdr:clientData/>
  </xdr:twoCellAnchor>
  <xdr:twoCellAnchor>
    <xdr:from>
      <xdr:col>8</xdr:col>
      <xdr:colOff>104775</xdr:colOff>
      <xdr:row>73</xdr:row>
      <xdr:rowOff>342900</xdr:rowOff>
    </xdr:from>
    <xdr:to>
      <xdr:col>12</xdr:col>
      <xdr:colOff>161925</xdr:colOff>
      <xdr:row>74</xdr:row>
      <xdr:rowOff>361950</xdr:rowOff>
    </xdr:to>
    <xdr:sp macro="" textlink="">
      <xdr:nvSpPr>
        <xdr:cNvPr id="10" name="Callout: Line with Border and Accent Bar 9">
          <a:extLst>
            <a:ext uri="{FF2B5EF4-FFF2-40B4-BE49-F238E27FC236}">
              <a16:creationId xmlns:a16="http://schemas.microsoft.com/office/drawing/2014/main" id="{D84B7F83-F37D-47FA-B50D-3DBFEAA4F9A5}"/>
            </a:ext>
          </a:extLst>
        </xdr:cNvPr>
        <xdr:cNvSpPr/>
      </xdr:nvSpPr>
      <xdr:spPr>
        <a:xfrm>
          <a:off x="6753225" y="14773275"/>
          <a:ext cx="2495550" cy="628650"/>
        </a:xfrm>
        <a:prstGeom prst="accentBorderCallout1">
          <a:avLst>
            <a:gd name="adj1" fmla="val 48871"/>
            <a:gd name="adj2" fmla="val -8333"/>
            <a:gd name="adj3" fmla="val 192398"/>
            <a:gd name="adj4" fmla="val -32783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Η</a:t>
          </a:r>
          <a:r>
            <a:rPr lang="el-GR" sz="1100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συνολική βαθμολογία που προκύπτει </a:t>
          </a:r>
          <a:r>
            <a:rPr lang="el-GR" sz="11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αντιγράφεται στη καρτέλα 6.3 του ΠΣΚΕ</a:t>
          </a:r>
          <a:endParaRPr lang="el-GR" sz="1100" u="sng"/>
        </a:p>
      </xdr:txBody>
    </xdr:sp>
    <xdr:clientData/>
  </xdr:twoCellAnchor>
  <xdr:twoCellAnchor>
    <xdr:from>
      <xdr:col>9</xdr:col>
      <xdr:colOff>190501</xdr:colOff>
      <xdr:row>38</xdr:row>
      <xdr:rowOff>57150</xdr:rowOff>
    </xdr:from>
    <xdr:to>
      <xdr:col>15</xdr:col>
      <xdr:colOff>438150</xdr:colOff>
      <xdr:row>43</xdr:row>
      <xdr:rowOff>266699</xdr:rowOff>
    </xdr:to>
    <xdr:sp macro="" textlink="">
      <xdr:nvSpPr>
        <xdr:cNvPr id="11" name="Callout: Line with Border and Accent Bar 10">
          <a:extLst>
            <a:ext uri="{FF2B5EF4-FFF2-40B4-BE49-F238E27FC236}">
              <a16:creationId xmlns:a16="http://schemas.microsoft.com/office/drawing/2014/main" id="{D515B309-9E42-44FA-AC6B-99E533755659}"/>
            </a:ext>
          </a:extLst>
        </xdr:cNvPr>
        <xdr:cNvSpPr/>
      </xdr:nvSpPr>
      <xdr:spPr>
        <a:xfrm>
          <a:off x="7448551" y="7048500"/>
          <a:ext cx="3905249" cy="990599"/>
        </a:xfrm>
        <a:prstGeom prst="accentBorderCallout1">
          <a:avLst>
            <a:gd name="adj1" fmla="val 48871"/>
            <a:gd name="adj2" fmla="val -8333"/>
            <a:gd name="adj3" fmla="val 40288"/>
            <a:gd name="adj4" fmla="val -1790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Για υφιστάμενες επιχειρήσεις που έχουν συσταθεί </a:t>
          </a:r>
          <a:r>
            <a:rPr lang="el-GR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μετά την 1/1/2021</a:t>
          </a:r>
          <a:r>
            <a:rPr lang="el-G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υπάρχει η δυνατότητα να προσμετρηθούν οι μήνες ανεργίας του εταίρου/εταίρων μέχρι την ημερομηνία έναρξης της επιχείρησης, εφόσον η επιχείρηση συστάθηκε από ανέργους (εγγεγραμμένους ανέργους στο αντίστοιχο μητρώο του ΟΑΕΔ).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FA85F2-3280-4F2A-8FD3-759E8CBE1717}" name="Table1" displayName="Table1" ref="C10:E15" totalsRowShown="0" headerRowDxfId="9" headerRowBorderDxfId="8" tableBorderDxfId="7" totalsRowBorderDxfId="6">
  <autoFilter ref="C10:E15" xr:uid="{CBFA85F2-3280-4F2A-8FD3-759E8CBE1717}"/>
  <tableColumns count="3">
    <tableColumn id="1" xr3:uid="{48BF33CF-975B-4D1B-9162-B2AD1CCE17D2}" name="Εταίροι/ Μέτοχοι" dataDxfId="5" totalsRowDxfId="4"/>
    <tableColumn id="2" xr3:uid="{EECC74CB-EF14-4868-9B69-912611DEF965}" name="Ονοματεπώνυμο" dataDxfId="3" totalsRowDxfId="2"/>
    <tableColumn id="5" xr3:uid="{26CFD25E-B2F5-4BC6-A154-6E37A3596B28}" name="Ποσοστό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8CDD-7821-46FD-AE00-0F913ED28BB1}">
  <sheetPr codeName="Sheet1"/>
  <dimension ref="B1:N77"/>
  <sheetViews>
    <sheetView showGridLines="0" tabSelected="1" zoomScaleNormal="100" workbookViewId="0">
      <selection activeCell="E3" sqref="E3:H3"/>
    </sheetView>
  </sheetViews>
  <sheetFormatPr defaultRowHeight="15" x14ac:dyDescent="0.25"/>
  <cols>
    <col min="1" max="1" width="1.5703125" customWidth="1"/>
    <col min="2" max="2" width="4.28515625" customWidth="1"/>
    <col min="3" max="3" width="11" customWidth="1"/>
    <col min="4" max="4" width="30.140625" customWidth="1"/>
    <col min="5" max="5" width="15" customWidth="1"/>
    <col min="6" max="6" width="8.5703125" customWidth="1"/>
    <col min="7" max="7" width="17.28515625" customWidth="1"/>
    <col min="8" max="8" width="11.85546875" customWidth="1"/>
    <col min="16" max="16" width="41.42578125" customWidth="1"/>
    <col min="18" max="18" width="7.140625" customWidth="1"/>
    <col min="19" max="19" width="6.5703125" customWidth="1"/>
    <col min="20" max="20" width="15.85546875" customWidth="1"/>
  </cols>
  <sheetData>
    <row r="1" spans="3:9" ht="10.5" customHeight="1" thickBot="1" x14ac:dyDescent="0.3"/>
    <row r="2" spans="3:9" ht="16.5" customHeight="1" thickBot="1" x14ac:dyDescent="0.3">
      <c r="C2" s="105" t="s">
        <v>25</v>
      </c>
      <c r="D2" s="106"/>
      <c r="E2" s="106"/>
      <c r="F2" s="106"/>
      <c r="G2" s="106"/>
      <c r="H2" s="107"/>
    </row>
    <row r="3" spans="3:9" x14ac:dyDescent="0.25">
      <c r="C3" s="125" t="s">
        <v>13</v>
      </c>
      <c r="D3" s="126"/>
      <c r="E3" s="119"/>
      <c r="F3" s="120"/>
      <c r="G3" s="120"/>
      <c r="H3" s="121"/>
    </row>
    <row r="4" spans="3:9" x14ac:dyDescent="0.25">
      <c r="C4" s="127" t="s">
        <v>14</v>
      </c>
      <c r="D4" s="128"/>
      <c r="E4" s="114"/>
      <c r="F4" s="115"/>
      <c r="G4" s="115"/>
      <c r="H4" s="116"/>
    </row>
    <row r="5" spans="3:9" x14ac:dyDescent="0.25">
      <c r="C5" s="129" t="s">
        <v>15</v>
      </c>
      <c r="D5" s="130"/>
      <c r="E5" s="111"/>
      <c r="F5" s="112"/>
      <c r="G5" s="112"/>
      <c r="H5" s="113"/>
    </row>
    <row r="6" spans="3:9" x14ac:dyDescent="0.25">
      <c r="C6" s="131" t="s">
        <v>93</v>
      </c>
      <c r="D6" s="132"/>
      <c r="E6" s="122"/>
      <c r="F6" s="123"/>
      <c r="G6" s="123"/>
      <c r="H6" s="124"/>
      <c r="I6" s="59" t="str">
        <f>IF(E6="","",IF(OR(E6="Μήλος",E6="Κάρπαθος",E6="Λέρος",E6="Τήνος",E6="Άνδρος",E6="Μύκονος",E6="Πάρος",E6="Θήρα/Σαντορίνη",E6="Κάλυμνος",E6="Νάξος",E6="Σύρος",E6="Κως",E6="Ρόδος"),"Το νησί υλοποίησης έχει πληθυσμό άνω των 3100 κατοίκων","Το νησί υλοποίησης έχει πληθυσμό μικρότερο των 3100 κατοίκων"))</f>
        <v/>
      </c>
    </row>
    <row r="7" spans="3:9" x14ac:dyDescent="0.25">
      <c r="C7" s="117" t="s">
        <v>55</v>
      </c>
      <c r="D7" s="118"/>
      <c r="E7" s="108"/>
      <c r="F7" s="109"/>
      <c r="G7" s="109"/>
      <c r="H7" s="110"/>
    </row>
    <row r="8" spans="3:9" ht="15.75" thickBot="1" x14ac:dyDescent="0.3">
      <c r="C8" s="100" t="s">
        <v>94</v>
      </c>
      <c r="D8" s="101"/>
      <c r="E8" s="102"/>
      <c r="F8" s="103"/>
      <c r="G8" s="103"/>
      <c r="H8" s="104"/>
    </row>
    <row r="10" spans="3:9" ht="30" x14ac:dyDescent="0.25">
      <c r="C10" s="10" t="s">
        <v>19</v>
      </c>
      <c r="D10" s="11" t="s">
        <v>17</v>
      </c>
      <c r="E10" s="12" t="s">
        <v>18</v>
      </c>
      <c r="F10" s="14"/>
    </row>
    <row r="11" spans="3:9" x14ac:dyDescent="0.25">
      <c r="C11" s="9" t="s">
        <v>20</v>
      </c>
      <c r="D11" s="45"/>
      <c r="E11" s="46"/>
    </row>
    <row r="12" spans="3:9" x14ac:dyDescent="0.25">
      <c r="C12" s="9" t="s">
        <v>21</v>
      </c>
      <c r="D12" s="45"/>
      <c r="E12" s="46"/>
    </row>
    <row r="13" spans="3:9" x14ac:dyDescent="0.25">
      <c r="C13" s="9" t="s">
        <v>22</v>
      </c>
      <c r="D13" s="45"/>
      <c r="E13" s="46"/>
    </row>
    <row r="14" spans="3:9" x14ac:dyDescent="0.25">
      <c r="C14" s="9" t="s">
        <v>23</v>
      </c>
      <c r="D14" s="45"/>
      <c r="E14" s="46"/>
    </row>
    <row r="15" spans="3:9" x14ac:dyDescent="0.25">
      <c r="C15" s="13" t="s">
        <v>24</v>
      </c>
      <c r="D15" s="47"/>
      <c r="E15" s="48"/>
    </row>
    <row r="16" spans="3:9" ht="6.75" customHeight="1" x14ac:dyDescent="0.25">
      <c r="C16" s="15"/>
      <c r="D16" s="15"/>
      <c r="E16" s="16"/>
    </row>
    <row r="17" spans="3:8" ht="12.75" customHeight="1" thickBot="1" x14ac:dyDescent="0.3">
      <c r="C17" s="15"/>
      <c r="D17" s="54">
        <f>COUNTA(Table1[Ονοματεπώνυμο])</f>
        <v>0</v>
      </c>
      <c r="E17" s="61">
        <v>44197</v>
      </c>
    </row>
    <row r="18" spans="3:8" ht="15.75" thickBot="1" x14ac:dyDescent="0.3">
      <c r="C18" s="96" t="s">
        <v>26</v>
      </c>
      <c r="D18" s="97"/>
      <c r="E18" s="97"/>
      <c r="F18" s="97"/>
      <c r="G18" s="97"/>
      <c r="H18" s="98"/>
    </row>
    <row r="19" spans="3:8" ht="18" customHeight="1" x14ac:dyDescent="0.25"/>
    <row r="20" spans="3:8" ht="15" customHeight="1" x14ac:dyDescent="0.25">
      <c r="C20" s="99" t="s">
        <v>50</v>
      </c>
      <c r="D20" s="99"/>
      <c r="E20" s="99"/>
      <c r="F20" s="99"/>
      <c r="G20" s="99"/>
      <c r="H20" s="99"/>
    </row>
    <row r="21" spans="3:8" x14ac:dyDescent="0.25">
      <c r="C21" s="99"/>
      <c r="D21" s="99"/>
      <c r="E21" s="99"/>
      <c r="F21" s="99"/>
      <c r="G21" s="99"/>
      <c r="H21" s="99"/>
    </row>
    <row r="22" spans="3:8" ht="8.25" customHeight="1" x14ac:dyDescent="0.25"/>
    <row r="23" spans="3:8" x14ac:dyDescent="0.25">
      <c r="D23" s="25" t="s">
        <v>17</v>
      </c>
      <c r="E23" s="89" t="s">
        <v>85</v>
      </c>
      <c r="F23" s="89"/>
      <c r="G23" s="89"/>
      <c r="H23" s="26" t="s">
        <v>33</v>
      </c>
    </row>
    <row r="24" spans="3:8" ht="16.5" customHeight="1" x14ac:dyDescent="0.25">
      <c r="C24" s="90" t="s">
        <v>19</v>
      </c>
      <c r="D24" s="56"/>
      <c r="E24" s="87"/>
      <c r="F24" s="87"/>
      <c r="G24" s="87"/>
      <c r="H24" s="51" t="str">
        <f>IF(Κριτήρια!E24=Support!$E$2,10,IF(Κριτήρια!E24=Support!$E$3,8,IF(Κριτήρια!E24=Support!$E$4,6,IF(Κριτήρια!E24=Support!$E$5,4,IF(Κριτήρια!E24=Support!$E$6,2,"")))))</f>
        <v/>
      </c>
    </row>
    <row r="25" spans="3:8" x14ac:dyDescent="0.25">
      <c r="C25" s="90"/>
      <c r="D25" s="56"/>
      <c r="E25" s="87"/>
      <c r="F25" s="87"/>
      <c r="G25" s="87"/>
      <c r="H25" s="51" t="str">
        <f>IF(Κριτήρια!E25=Support!$E$2,10,IF(Κριτήρια!E25=Support!$E$3,8,IF(Κριτήρια!E25=Support!$E$4,6,IF(Κριτήρια!E25=Support!$E$5,4,IF(Κριτήρια!E25=Support!$E$6,2,"")))))</f>
        <v/>
      </c>
    </row>
    <row r="26" spans="3:8" ht="8.25" customHeight="1" x14ac:dyDescent="0.25"/>
    <row r="27" spans="3:8" x14ac:dyDescent="0.25">
      <c r="C27" s="88" t="s">
        <v>74</v>
      </c>
      <c r="D27" s="88"/>
      <c r="E27" s="88"/>
      <c r="F27" s="88"/>
      <c r="G27" s="88"/>
      <c r="H27" s="88"/>
    </row>
    <row r="28" spans="3:8" x14ac:dyDescent="0.25">
      <c r="C28" s="88"/>
      <c r="D28" s="88"/>
      <c r="E28" s="88"/>
      <c r="F28" s="88"/>
      <c r="G28" s="88"/>
      <c r="H28" s="88"/>
    </row>
    <row r="29" spans="3:8" ht="6.75" customHeight="1" x14ac:dyDescent="0.25"/>
    <row r="30" spans="3:8" x14ac:dyDescent="0.25">
      <c r="D30" s="25" t="s">
        <v>17</v>
      </c>
      <c r="E30" s="89" t="s">
        <v>69</v>
      </c>
      <c r="F30" s="89"/>
      <c r="G30" s="89"/>
      <c r="H30" s="26" t="s">
        <v>33</v>
      </c>
    </row>
    <row r="31" spans="3:8" x14ac:dyDescent="0.25">
      <c r="C31" s="90" t="s">
        <v>19</v>
      </c>
      <c r="D31" s="53" t="str">
        <f>IF(D24="","",D24)</f>
        <v/>
      </c>
      <c r="E31" s="87"/>
      <c r="F31" s="87"/>
      <c r="G31" s="87"/>
      <c r="H31" s="51" t="str">
        <f>IF(E31="","",E31*1)</f>
        <v/>
      </c>
    </row>
    <row r="32" spans="3:8" x14ac:dyDescent="0.25">
      <c r="C32" s="90"/>
      <c r="D32" s="53" t="str">
        <f>IF(D25="","",D25)</f>
        <v/>
      </c>
      <c r="E32" s="87"/>
      <c r="F32" s="87"/>
      <c r="G32" s="87"/>
      <c r="H32" s="51" t="str">
        <f>IF(E32="","",E32*1)</f>
        <v/>
      </c>
    </row>
    <row r="33" spans="3:14" ht="8.25" customHeight="1" x14ac:dyDescent="0.25"/>
    <row r="34" spans="3:14" x14ac:dyDescent="0.25">
      <c r="C34" s="95" t="s">
        <v>51</v>
      </c>
      <c r="D34" s="95"/>
      <c r="E34" s="95"/>
      <c r="F34" s="95"/>
      <c r="G34" s="95"/>
      <c r="H34" s="95"/>
    </row>
    <row r="35" spans="3:14" ht="8.25" customHeight="1" x14ac:dyDescent="0.25"/>
    <row r="36" spans="3:14" x14ac:dyDescent="0.25">
      <c r="C36" s="95" t="s">
        <v>52</v>
      </c>
      <c r="D36" s="95"/>
      <c r="E36" s="95"/>
      <c r="F36" s="95"/>
      <c r="G36" s="95"/>
      <c r="H36" s="95"/>
    </row>
    <row r="37" spans="3:14" ht="8.25" customHeight="1" x14ac:dyDescent="0.25"/>
    <row r="38" spans="3:14" x14ac:dyDescent="0.25">
      <c r="D38" s="25" t="s">
        <v>17</v>
      </c>
      <c r="E38" s="89" t="s">
        <v>70</v>
      </c>
      <c r="F38" s="89"/>
      <c r="G38" s="89"/>
      <c r="H38" s="26" t="s">
        <v>33</v>
      </c>
    </row>
    <row r="39" spans="3:14" x14ac:dyDescent="0.25">
      <c r="C39" s="90" t="s">
        <v>19</v>
      </c>
      <c r="D39" s="53" t="str">
        <f>IF(AND($E$8&lt;&gt;"",$E$8&lt;$E$17),"",IF(Κριτήρια!D24&lt;&gt;"",Κριτήρια!D24,""))</f>
        <v/>
      </c>
      <c r="E39" s="154"/>
      <c r="F39" s="155"/>
      <c r="G39" s="155"/>
      <c r="H39" s="51" t="str">
        <f>IF(I39="","",IF(I39&gt;10,10,I39))</f>
        <v/>
      </c>
      <c r="I39" s="20" t="str">
        <f>IF($E$39="","",$E$39*2)</f>
        <v/>
      </c>
      <c r="J39" s="17"/>
    </row>
    <row r="40" spans="3:14" x14ac:dyDescent="0.25">
      <c r="C40" s="90"/>
      <c r="D40" s="53" t="str">
        <f>IF(OR($E$8="",$E$8&lt;$E$17),"",IF(Κριτήρια!D25&lt;&gt;"",Κριτήρια!D25,""))</f>
        <v/>
      </c>
      <c r="E40" s="156"/>
      <c r="F40" s="157"/>
      <c r="G40" s="157"/>
      <c r="H40" s="51" t="str">
        <f>IF(I40="","",IF(I40&gt;10,10,I40))</f>
        <v/>
      </c>
      <c r="I40" s="20" t="str">
        <f>IF($E$40="","",$E$40*2)</f>
        <v/>
      </c>
    </row>
    <row r="41" spans="3:14" ht="8.25" customHeight="1" x14ac:dyDescent="0.25"/>
    <row r="42" spans="3:14" x14ac:dyDescent="0.25">
      <c r="C42" s="139" t="s">
        <v>53</v>
      </c>
      <c r="D42" s="139"/>
      <c r="E42" s="139"/>
      <c r="F42" s="139"/>
      <c r="G42" s="139"/>
      <c r="H42" s="139"/>
    </row>
    <row r="43" spans="3:14" ht="8.25" customHeight="1" x14ac:dyDescent="0.25"/>
    <row r="44" spans="3:14" ht="45" customHeight="1" x14ac:dyDescent="0.25">
      <c r="C44" s="90" t="s">
        <v>71</v>
      </c>
      <c r="D44" s="90"/>
      <c r="E44" s="140" t="s">
        <v>57</v>
      </c>
      <c r="F44" s="140"/>
      <c r="G44" s="27" t="s">
        <v>89</v>
      </c>
      <c r="H44" s="28" t="s">
        <v>33</v>
      </c>
    </row>
    <row r="45" spans="3:14" ht="18.75" customHeight="1" x14ac:dyDescent="0.25">
      <c r="C45" s="141"/>
      <c r="D45" s="141"/>
      <c r="E45" s="141"/>
      <c r="F45" s="141"/>
      <c r="G45" s="58" t="str">
        <f>IF(AND(C45="",E45=""),"",IF(E45=0,0,(C45/E45)))</f>
        <v/>
      </c>
      <c r="H45" s="55" t="str">
        <f>IF(OR(E8&gt;=E17,AND(E5="Ατομική επιχείρηση",E7="Γ1. Νέες Υφιστάμενες Επιχειρήσεις χωρίς διανομή κερδών")),0,IF(G45="","",IF(AND(0&lt;G45,G45&lt;=0.32),(G45*31.25),IF(G45&lt;=0,0,IF(G45&gt;0.32,10,"")))))</f>
        <v/>
      </c>
    </row>
    <row r="46" spans="3:14" ht="15.75" thickBot="1" x14ac:dyDescent="0.3"/>
    <row r="47" spans="3:14" ht="15.75" thickBot="1" x14ac:dyDescent="0.3">
      <c r="C47" s="135" t="s">
        <v>36</v>
      </c>
      <c r="D47" s="136"/>
      <c r="E47" s="136"/>
      <c r="F47" s="136"/>
      <c r="G47" s="136"/>
      <c r="H47" s="137"/>
      <c r="N47" t="s">
        <v>79</v>
      </c>
    </row>
    <row r="48" spans="3:14" ht="8.25" customHeight="1" x14ac:dyDescent="0.25"/>
    <row r="49" spans="3:8" x14ac:dyDescent="0.25">
      <c r="C49" s="138" t="s">
        <v>37</v>
      </c>
      <c r="D49" s="138"/>
      <c r="E49" s="138"/>
      <c r="F49" s="138"/>
      <c r="G49" s="138"/>
      <c r="H49" s="138"/>
    </row>
    <row r="50" spans="3:8" x14ac:dyDescent="0.25">
      <c r="C50" s="138"/>
      <c r="D50" s="138"/>
      <c r="E50" s="138"/>
      <c r="F50" s="138"/>
      <c r="G50" s="138"/>
      <c r="H50" s="138"/>
    </row>
    <row r="51" spans="3:8" ht="8.25" customHeight="1" x14ac:dyDescent="0.25"/>
    <row r="52" spans="3:8" ht="15" customHeight="1" x14ac:dyDescent="0.25">
      <c r="C52" s="151" t="s">
        <v>38</v>
      </c>
      <c r="D52" s="151"/>
      <c r="E52" s="151"/>
      <c r="F52" s="151"/>
      <c r="G52" s="3" t="s">
        <v>33</v>
      </c>
      <c r="H52" s="5"/>
    </row>
    <row r="53" spans="3:8" ht="26.25" customHeight="1" x14ac:dyDescent="0.25">
      <c r="C53" s="149"/>
      <c r="D53" s="149"/>
      <c r="E53" s="149"/>
      <c r="F53" s="149"/>
      <c r="G53" s="57" t="str">
        <f>IF(C53=Support!$K$2,10,IF(C53=Support!$K$3,8,IF(C53=Support!$K$4,4,IF(C53=Support!$K$5,0,""))))</f>
        <v/>
      </c>
      <c r="H53" s="6"/>
    </row>
    <row r="54" spans="3:8" ht="8.25" customHeight="1" x14ac:dyDescent="0.25"/>
    <row r="55" spans="3:8" x14ac:dyDescent="0.25">
      <c r="C55" s="153" t="s">
        <v>54</v>
      </c>
      <c r="D55" s="153"/>
      <c r="E55" s="153"/>
      <c r="F55" s="153"/>
      <c r="G55" s="153"/>
      <c r="H55" s="153"/>
    </row>
    <row r="56" spans="3:8" ht="9" customHeight="1" x14ac:dyDescent="0.25"/>
    <row r="57" spans="3:8" x14ac:dyDescent="0.25">
      <c r="C57" s="148" t="s">
        <v>44</v>
      </c>
      <c r="D57" s="148"/>
      <c r="E57" s="148"/>
      <c r="F57" s="148"/>
      <c r="G57" s="3" t="s">
        <v>33</v>
      </c>
    </row>
    <row r="58" spans="3:8" ht="15" customHeight="1" x14ac:dyDescent="0.25">
      <c r="C58" s="152"/>
      <c r="D58" s="152"/>
      <c r="E58" s="152"/>
      <c r="F58" s="152"/>
      <c r="G58" s="91" t="str">
        <f>IF(C58=Support!$M$2,10,IF(C58=Support!$M$3,0,""))</f>
        <v/>
      </c>
    </row>
    <row r="59" spans="3:8" x14ac:dyDescent="0.25">
      <c r="C59" s="152"/>
      <c r="D59" s="152"/>
      <c r="E59" s="152"/>
      <c r="F59" s="152"/>
      <c r="G59" s="92"/>
    </row>
    <row r="60" spans="3:8" ht="8.25" customHeight="1" x14ac:dyDescent="0.25">
      <c r="C60" s="6"/>
      <c r="D60" s="6"/>
    </row>
    <row r="61" spans="3:8" x14ac:dyDescent="0.25">
      <c r="C61" s="150" t="s">
        <v>90</v>
      </c>
      <c r="D61" s="150"/>
      <c r="E61" s="150"/>
      <c r="F61" s="150"/>
      <c r="G61" s="150"/>
      <c r="H61" s="150"/>
    </row>
    <row r="62" spans="3:8" ht="8.25" customHeight="1" x14ac:dyDescent="0.25"/>
    <row r="63" spans="3:8" x14ac:dyDescent="0.25">
      <c r="C63" s="148" t="s">
        <v>78</v>
      </c>
      <c r="D63" s="148"/>
      <c r="E63" s="148"/>
      <c r="F63" s="148"/>
      <c r="G63" s="3" t="s">
        <v>33</v>
      </c>
    </row>
    <row r="64" spans="3:8" ht="26.25" customHeight="1" x14ac:dyDescent="0.25">
      <c r="C64" s="149"/>
      <c r="D64" s="149"/>
      <c r="E64" s="149"/>
      <c r="F64" s="149"/>
      <c r="G64" s="52" t="str">
        <f>IF(C64=Support!$O$2,10,IF(C64=Support!$O$3,0,""))</f>
        <v/>
      </c>
      <c r="H64" s="60" t="str">
        <f>IF(AND(G64=10,I6="Το νησί υλοποίησης έχει πληθυσμό άνω των 3100 κατοίκων"),"Το νησί υλοποίησης ("&amp;E6&amp;") έχει πληθυσμό άνω των 3100 κατοίκων",IF(AND(G64=0,I6="Το νησί υλοποίησης έχει πληθυσμό μικρότερο των 3100 κατοίκων"),"Το νησί υλοποίησης έχει πληθυσμό μικρότερο των 3100 κατοίκων",""))</f>
        <v/>
      </c>
    </row>
    <row r="66" spans="2:10" ht="15.75" thickBot="1" x14ac:dyDescent="0.3"/>
    <row r="67" spans="2:10" x14ac:dyDescent="0.25">
      <c r="B67" s="36"/>
      <c r="C67" s="66" t="s">
        <v>58</v>
      </c>
      <c r="D67" s="67"/>
      <c r="E67" s="33" t="s">
        <v>59</v>
      </c>
      <c r="F67" s="68" t="s">
        <v>60</v>
      </c>
      <c r="G67" s="69"/>
    </row>
    <row r="68" spans="2:10" ht="15" customHeight="1" x14ac:dyDescent="0.25">
      <c r="B68" s="40" t="s">
        <v>80</v>
      </c>
      <c r="C68" s="82" t="s">
        <v>61</v>
      </c>
      <c r="D68" s="83"/>
      <c r="E68" s="21">
        <v>0.5</v>
      </c>
      <c r="F68" s="70" t="str">
        <f>IF(AND(F69&lt;&gt;"",F70&lt;&gt;"",OR(F71&lt;&gt;"",F72&lt;&gt;"")),(F69*E69*10)+(F70*E70*10)+(H71*E71*10),"")</f>
        <v/>
      </c>
      <c r="G68" s="71"/>
    </row>
    <row r="69" spans="2:10" ht="46.5" customHeight="1" x14ac:dyDescent="0.25">
      <c r="B69" s="34" t="s">
        <v>86</v>
      </c>
      <c r="C69" s="62" t="s">
        <v>62</v>
      </c>
      <c r="D69" s="63"/>
      <c r="E69" s="19">
        <v>0.15</v>
      </c>
      <c r="F69" s="72" t="str">
        <f>IF(AND(H24="",H25=""),"",IF(AND(H24&lt;&gt;"",H25=""),H24,IF(AND(H24&lt;&gt;"",H25&lt;&gt;""),(H24+H25)/2,"")))</f>
        <v/>
      </c>
      <c r="G69" s="73"/>
    </row>
    <row r="70" spans="2:10" ht="46.5" customHeight="1" x14ac:dyDescent="0.25">
      <c r="B70" s="34" t="s">
        <v>87</v>
      </c>
      <c r="C70" s="133" t="s">
        <v>63</v>
      </c>
      <c r="D70" s="134"/>
      <c r="E70" s="19">
        <v>0.15</v>
      </c>
      <c r="F70" s="72" t="str">
        <f>IF(AND(H31="",H32=""),"",IF(AND(H31&lt;&gt;"",H32=""),H31,IF(AND(H31&lt;&gt;"",H32&lt;&gt;""),(H31+H32)/2,"")))</f>
        <v/>
      </c>
      <c r="G70" s="73"/>
    </row>
    <row r="71" spans="2:10" ht="18" customHeight="1" x14ac:dyDescent="0.25">
      <c r="B71" s="144" t="s">
        <v>88</v>
      </c>
      <c r="C71" s="41" t="s">
        <v>64</v>
      </c>
      <c r="D71" s="42"/>
      <c r="E71" s="93">
        <v>0.2</v>
      </c>
      <c r="F71" s="74" t="str">
        <f>IF(AND(E8&lt;E17,E8&lt;&gt;""),"",IF(AND(H39="",H40=""),"",IF(AND(H39&lt;&gt;"",H40=""),H39,IF(AND(H39&lt;&gt;"",H40&lt;&gt;""),(H39+H40)/2,""))))</f>
        <v/>
      </c>
      <c r="G71" s="75"/>
      <c r="H71" s="84" t="str">
        <f>IF(AND(F71="",F72=""),"",IF(AND(F71&lt;&gt;"",F72=""),F71,IF(AND(F71="",F72&lt;&gt;""),F72,"")))</f>
        <v/>
      </c>
    </row>
    <row r="72" spans="2:10" ht="18" customHeight="1" x14ac:dyDescent="0.25">
      <c r="B72" s="145"/>
      <c r="C72" s="43" t="s">
        <v>65</v>
      </c>
      <c r="D72" s="44"/>
      <c r="E72" s="94"/>
      <c r="F72" s="76" t="str">
        <f>IF(OR(E7="Γ3. Υπό σύσταση Επιχειρήσεις",E8&gt;=E17),"",H45)</f>
        <v/>
      </c>
      <c r="G72" s="77"/>
      <c r="H72" s="84"/>
    </row>
    <row r="73" spans="2:10" x14ac:dyDescent="0.25">
      <c r="B73" s="37" t="s">
        <v>81</v>
      </c>
      <c r="C73" s="85" t="s">
        <v>66</v>
      </c>
      <c r="D73" s="86"/>
      <c r="E73" s="22">
        <v>0.5</v>
      </c>
      <c r="F73" s="78" t="str">
        <f>IF(OR(F74="",F75="",F76=""),"",(F74*E74*10)+(F75*E75*10)+(F76*E76*10))</f>
        <v/>
      </c>
      <c r="G73" s="79"/>
    </row>
    <row r="74" spans="2:10" ht="48" customHeight="1" x14ac:dyDescent="0.25">
      <c r="B74" s="34" t="s">
        <v>82</v>
      </c>
      <c r="C74" s="146" t="s">
        <v>67</v>
      </c>
      <c r="D74" s="147"/>
      <c r="E74" s="19">
        <v>0.25</v>
      </c>
      <c r="F74" s="72" t="str">
        <f>G53</f>
        <v/>
      </c>
      <c r="G74" s="73"/>
    </row>
    <row r="75" spans="2:10" ht="36.75" customHeight="1" x14ac:dyDescent="0.25">
      <c r="B75" s="34" t="s">
        <v>83</v>
      </c>
      <c r="C75" s="62" t="s">
        <v>68</v>
      </c>
      <c r="D75" s="63"/>
      <c r="E75" s="19">
        <v>0.05</v>
      </c>
      <c r="F75" s="72" t="str">
        <f>G58</f>
        <v/>
      </c>
      <c r="G75" s="73"/>
      <c r="J75" s="1"/>
    </row>
    <row r="76" spans="2:10" ht="30.75" customHeight="1" thickBot="1" x14ac:dyDescent="0.3">
      <c r="B76" s="38" t="s">
        <v>84</v>
      </c>
      <c r="C76" s="64" t="s">
        <v>75</v>
      </c>
      <c r="D76" s="65"/>
      <c r="E76" s="23">
        <v>0.2</v>
      </c>
      <c r="F76" s="80" t="str">
        <f>G64</f>
        <v/>
      </c>
      <c r="G76" s="81"/>
    </row>
    <row r="77" spans="2:10" ht="18" customHeight="1" thickBot="1" x14ac:dyDescent="0.3">
      <c r="B77" s="39"/>
      <c r="C77" s="35" t="s">
        <v>72</v>
      </c>
      <c r="D77" s="29"/>
      <c r="E77" s="24"/>
      <c r="F77" s="142" t="str">
        <f>IF(AND(F73&lt;&gt;"",F68&lt;&gt;""),F68+F73,"")</f>
        <v/>
      </c>
      <c r="G77" s="143"/>
    </row>
  </sheetData>
  <sheetProtection algorithmName="SHA-512" hashValue="6G3S/BxzXYJt6JFKxjUWElqMJznl8GAhlVpgcRRoGuI9h1NpTnPiozR7REURnkakLvQZqMAvgGy4nTzU+5qIxg==" saltValue="2I7hEcTT5ciAuup1fAoQiw==" spinCount="100000" sheet="1" objects="1" scenarios="1"/>
  <mergeCells count="68">
    <mergeCell ref="F77:G77"/>
    <mergeCell ref="B71:B72"/>
    <mergeCell ref="C36:H36"/>
    <mergeCell ref="E38:G38"/>
    <mergeCell ref="C39:C40"/>
    <mergeCell ref="C74:D74"/>
    <mergeCell ref="C63:F63"/>
    <mergeCell ref="C64:F64"/>
    <mergeCell ref="C61:H61"/>
    <mergeCell ref="C52:F52"/>
    <mergeCell ref="C53:F53"/>
    <mergeCell ref="C58:F59"/>
    <mergeCell ref="C55:H55"/>
    <mergeCell ref="C57:F57"/>
    <mergeCell ref="E39:G39"/>
    <mergeCell ref="E40:G40"/>
    <mergeCell ref="C49:H50"/>
    <mergeCell ref="C42:H42"/>
    <mergeCell ref="C44:D44"/>
    <mergeCell ref="E44:F44"/>
    <mergeCell ref="C45:D45"/>
    <mergeCell ref="E45:F45"/>
    <mergeCell ref="C2:H2"/>
    <mergeCell ref="E7:H7"/>
    <mergeCell ref="E5:H5"/>
    <mergeCell ref="E4:H4"/>
    <mergeCell ref="C7:D7"/>
    <mergeCell ref="E3:H3"/>
    <mergeCell ref="E6:H6"/>
    <mergeCell ref="C3:D3"/>
    <mergeCell ref="C4:D4"/>
    <mergeCell ref="C5:D5"/>
    <mergeCell ref="C6:D6"/>
    <mergeCell ref="E23:G23"/>
    <mergeCell ref="C18:H18"/>
    <mergeCell ref="C20:H21"/>
    <mergeCell ref="C8:D8"/>
    <mergeCell ref="E8:H8"/>
    <mergeCell ref="H71:H72"/>
    <mergeCell ref="C73:D73"/>
    <mergeCell ref="E25:G25"/>
    <mergeCell ref="C27:H28"/>
    <mergeCell ref="E30:G30"/>
    <mergeCell ref="C24:C25"/>
    <mergeCell ref="E24:G24"/>
    <mergeCell ref="G58:G59"/>
    <mergeCell ref="E71:E72"/>
    <mergeCell ref="C31:C32"/>
    <mergeCell ref="E31:G31"/>
    <mergeCell ref="E32:G32"/>
    <mergeCell ref="C34:H34"/>
    <mergeCell ref="C69:D69"/>
    <mergeCell ref="C70:D70"/>
    <mergeCell ref="C47:H47"/>
    <mergeCell ref="C75:D75"/>
    <mergeCell ref="C76:D76"/>
    <mergeCell ref="C67:D67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C68:D68"/>
  </mergeCells>
  <conditionalFormatting sqref="D40:H40 D32:G32 D25:G25">
    <cfRule type="expression" dxfId="15" priority="17">
      <formula>$D$17=1</formula>
    </cfRule>
  </conditionalFormatting>
  <conditionalFormatting sqref="F77:G77">
    <cfRule type="cellIs" dxfId="14" priority="6" operator="lessThan">
      <formula>55</formula>
    </cfRule>
  </conditionalFormatting>
  <conditionalFormatting sqref="C8:D8">
    <cfRule type="expression" dxfId="13" priority="2">
      <formula>OR($E$7="Γ3. Υπό σύσταση Επιχειρήσεις",$E$7="")</formula>
    </cfRule>
  </conditionalFormatting>
  <conditionalFormatting sqref="E8:H8">
    <cfRule type="expression" dxfId="12" priority="1">
      <formula>$E$7="Γ3. Υπό σύσταση Επιχειρήσεις"</formula>
    </cfRule>
  </conditionalFormatting>
  <dataValidations count="1">
    <dataValidation type="list" allowBlank="1" showInputMessage="1" showErrorMessage="1" sqref="D24:D25" xr:uid="{5F0A81B6-AF8B-4FE1-80C3-52B0D017BF0A}">
      <formula1>$D$11:$D$15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8C250D54-E82B-4E3C-BD79-B19762E7E9D5}">
            <xm:f>AND($E$8&lt;=$E$17,OR($E$7=Support!$C$3,Support!$C$2))</xm:f>
            <x14:dxf>
              <fill>
                <patternFill patternType="darkGray"/>
              </fill>
            </x14:dxf>
          </x14:cfRule>
          <xm:sqref>C36:H40</xm:sqref>
        </x14:conditionalFormatting>
        <x14:conditionalFormatting xmlns:xm="http://schemas.microsoft.com/office/excel/2006/main">
          <x14:cfRule type="expression" priority="14" id="{B4B14FAF-8114-4639-8956-0331B566AC3A}">
            <xm:f>$E$7=Support!$C$4</xm:f>
            <x14:dxf>
              <fill>
                <patternFill patternType="darkGray"/>
              </fill>
            </x14:dxf>
          </x14:cfRule>
          <xm:sqref>C42:H45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ED09BAC-3D99-4051-8544-E8B3D4F21030}">
          <x14:formula1>
            <xm:f>Support!$E$2:$E$6</xm:f>
          </x14:formula1>
          <xm:sqref>E24:E25</xm:sqref>
        </x14:dataValidation>
        <x14:dataValidation type="list" allowBlank="1" showInputMessage="1" showErrorMessage="1" xr:uid="{124ECD6C-5D98-47D5-91A7-77D403CC3613}">
          <x14:formula1>
            <xm:f>Support!$K$2:$K$5</xm:f>
          </x14:formula1>
          <xm:sqref>C53</xm:sqref>
        </x14:dataValidation>
        <x14:dataValidation type="list" allowBlank="1" showInputMessage="1" showErrorMessage="1" xr:uid="{B07C1FD6-5CDA-46D2-9344-DE91DE03157E}">
          <x14:formula1>
            <xm:f>Support!$M$2:$M$3</xm:f>
          </x14:formula1>
          <xm:sqref>C58</xm:sqref>
        </x14:dataValidation>
        <x14:dataValidation type="list" allowBlank="1" showInputMessage="1" showErrorMessage="1" xr:uid="{F1408E3A-9ED5-43D9-BB2C-753F7B7DB130}">
          <x14:formula1>
            <xm:f>Support!$O$2:$O$3</xm:f>
          </x14:formula1>
          <xm:sqref>C64</xm:sqref>
        </x14:dataValidation>
        <x14:dataValidation type="list" allowBlank="1" showInputMessage="1" showErrorMessage="1" xr:uid="{E21D110E-1151-44A5-B80B-8E75A4D809B5}">
          <x14:formula1>
            <xm:f>Support!$A$2:$A$10</xm:f>
          </x14:formula1>
          <xm:sqref>E5</xm:sqref>
        </x14:dataValidation>
        <x14:dataValidation type="list" allowBlank="1" showInputMessage="1" showErrorMessage="1" xr:uid="{3D33B61D-77DE-4AC6-BCB7-5F02A54ED549}">
          <x14:formula1>
            <xm:f>Support!$C$2:$C$4</xm:f>
          </x14:formula1>
          <xm:sqref>E7</xm:sqref>
        </x14:dataValidation>
        <x14:dataValidation type="list" allowBlank="1" showInputMessage="1" showErrorMessage="1" xr:uid="{E0FC8DC0-30A4-40DE-B154-96DA752E1B3C}">
          <x14:formula1>
            <xm:f>Support!$G$2:$G$13</xm:f>
          </x14:formula1>
          <xm:sqref>E31:G32</xm:sqref>
        </x14:dataValidation>
        <x14:dataValidation type="list" allowBlank="1" showInputMessage="1" showErrorMessage="1" xr:uid="{75C55C51-1895-4DF2-81DB-6677AEF86836}">
          <x14:formula1>
            <xm:f>Support!$I$2:$I$7</xm:f>
          </x14:formula1>
          <xm:sqref>E39:G40</xm:sqref>
        </x14:dataValidation>
        <x14:dataValidation type="list" allowBlank="1" showInputMessage="1" showErrorMessage="1" xr:uid="{E1B77E6C-330F-4F52-9A37-5A75ACA86B04}">
          <x14:formula1>
            <xm:f>'Β3 Πληθυσμός νήσων'!$A$2:$A$41</xm:f>
          </x14:formula1>
          <xm:sqref>E6:H6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7600-4246-48CB-B16F-DEB1252B60D1}">
  <dimension ref="A1:B42"/>
  <sheetViews>
    <sheetView workbookViewId="0"/>
  </sheetViews>
  <sheetFormatPr defaultRowHeight="15" x14ac:dyDescent="0.25"/>
  <cols>
    <col min="1" max="1" width="24.140625" customWidth="1"/>
    <col min="2" max="2" width="13" style="18" customWidth="1"/>
  </cols>
  <sheetData>
    <row r="1" spans="1:2" ht="15.75" thickBot="1" x14ac:dyDescent="0.3">
      <c r="A1" s="30" t="s">
        <v>77</v>
      </c>
      <c r="B1" s="31" t="s">
        <v>78</v>
      </c>
    </row>
    <row r="2" spans="1:2" ht="15.75" thickTop="1" x14ac:dyDescent="0.25">
      <c r="A2" t="s">
        <v>95</v>
      </c>
      <c r="B2" s="49">
        <v>185</v>
      </c>
    </row>
    <row r="3" spans="1:2" x14ac:dyDescent="0.25">
      <c r="A3" t="s">
        <v>96</v>
      </c>
      <c r="B3" s="49">
        <v>1971</v>
      </c>
    </row>
    <row r="4" spans="1:2" x14ac:dyDescent="0.25">
      <c r="A4" t="s">
        <v>97</v>
      </c>
      <c r="B4" s="49">
        <v>271</v>
      </c>
    </row>
    <row r="5" spans="1:2" x14ac:dyDescent="0.25">
      <c r="A5" t="s">
        <v>98</v>
      </c>
      <c r="B5" s="32">
        <v>9221</v>
      </c>
    </row>
    <row r="6" spans="1:2" x14ac:dyDescent="0.25">
      <c r="A6" t="s">
        <v>99</v>
      </c>
      <c r="B6" s="49">
        <v>1211</v>
      </c>
    </row>
    <row r="7" spans="1:2" x14ac:dyDescent="0.25">
      <c r="A7" t="s">
        <v>100</v>
      </c>
      <c r="B7" s="49">
        <v>1334</v>
      </c>
    </row>
    <row r="8" spans="1:2" x14ac:dyDescent="0.25">
      <c r="A8" t="s">
        <v>129</v>
      </c>
      <c r="B8" s="50">
        <v>163</v>
      </c>
    </row>
    <row r="9" spans="1:2" x14ac:dyDescent="0.25">
      <c r="A9" t="s">
        <v>131</v>
      </c>
      <c r="B9" s="50">
        <v>151</v>
      </c>
    </row>
    <row r="10" spans="1:2" x14ac:dyDescent="0.25">
      <c r="A10" t="s">
        <v>101</v>
      </c>
      <c r="B10" s="32">
        <v>15230</v>
      </c>
    </row>
    <row r="11" spans="1:2" x14ac:dyDescent="0.25">
      <c r="A11" t="s">
        <v>56</v>
      </c>
      <c r="B11" s="49">
        <v>319</v>
      </c>
    </row>
    <row r="12" spans="1:2" x14ac:dyDescent="0.25">
      <c r="A12" t="s">
        <v>102</v>
      </c>
      <c r="B12" s="49">
        <v>2024</v>
      </c>
    </row>
    <row r="13" spans="1:2" x14ac:dyDescent="0.25">
      <c r="A13" t="s">
        <v>103</v>
      </c>
      <c r="B13" s="32">
        <v>16001</v>
      </c>
    </row>
    <row r="14" spans="1:2" x14ac:dyDescent="0.25">
      <c r="A14" t="s">
        <v>104</v>
      </c>
      <c r="B14" s="32">
        <v>7265</v>
      </c>
    </row>
    <row r="15" spans="1:2" x14ac:dyDescent="0.25">
      <c r="A15" t="s">
        <v>105</v>
      </c>
      <c r="B15" s="49">
        <v>1084</v>
      </c>
    </row>
    <row r="16" spans="1:2" x14ac:dyDescent="0.25">
      <c r="A16" t="s">
        <v>106</v>
      </c>
      <c r="B16" s="49">
        <v>2446</v>
      </c>
    </row>
    <row r="17" spans="1:2" x14ac:dyDescent="0.25">
      <c r="A17" t="s">
        <v>107</v>
      </c>
      <c r="B17" s="49">
        <v>908</v>
      </c>
    </row>
    <row r="18" spans="1:2" x14ac:dyDescent="0.25">
      <c r="A18" t="s">
        <v>132</v>
      </c>
      <c r="B18" s="49">
        <v>366</v>
      </c>
    </row>
    <row r="19" spans="1:2" x14ac:dyDescent="0.25">
      <c r="A19" t="s">
        <v>108</v>
      </c>
      <c r="B19" s="49">
        <v>1456</v>
      </c>
    </row>
    <row r="20" spans="1:2" x14ac:dyDescent="0.25">
      <c r="A20" t="s">
        <v>109</v>
      </c>
      <c r="B20" s="32">
        <v>33388</v>
      </c>
    </row>
    <row r="21" spans="1:2" x14ac:dyDescent="0.25">
      <c r="A21" t="s">
        <v>110</v>
      </c>
      <c r="B21" s="49">
        <v>790</v>
      </c>
    </row>
    <row r="22" spans="1:2" x14ac:dyDescent="0.25">
      <c r="A22" t="s">
        <v>111</v>
      </c>
      <c r="B22" s="32">
        <v>7907</v>
      </c>
    </row>
    <row r="23" spans="1:2" x14ac:dyDescent="0.25">
      <c r="A23" t="s">
        <v>112</v>
      </c>
      <c r="B23" s="49">
        <v>492</v>
      </c>
    </row>
    <row r="24" spans="1:2" x14ac:dyDescent="0.25">
      <c r="A24" t="s">
        <v>113</v>
      </c>
      <c r="B24" s="32">
        <v>4977</v>
      </c>
    </row>
    <row r="25" spans="1:2" x14ac:dyDescent="0.25">
      <c r="A25" t="s">
        <v>114</v>
      </c>
      <c r="B25" s="32">
        <v>10110</v>
      </c>
    </row>
    <row r="26" spans="1:2" x14ac:dyDescent="0.25">
      <c r="A26" t="s">
        <v>115</v>
      </c>
      <c r="B26" s="32">
        <v>17930</v>
      </c>
    </row>
    <row r="27" spans="1:2" x14ac:dyDescent="0.25">
      <c r="A27" t="s">
        <v>116</v>
      </c>
      <c r="B27" s="49">
        <v>987</v>
      </c>
    </row>
    <row r="28" spans="1:2" x14ac:dyDescent="0.25">
      <c r="A28" t="s">
        <v>117</v>
      </c>
      <c r="B28" s="32">
        <v>13715</v>
      </c>
    </row>
    <row r="29" spans="1:2" x14ac:dyDescent="0.25">
      <c r="A29" t="s">
        <v>118</v>
      </c>
      <c r="B29" s="32">
        <v>2998</v>
      </c>
    </row>
    <row r="30" spans="1:2" x14ac:dyDescent="0.25">
      <c r="A30" t="s">
        <v>119</v>
      </c>
      <c r="B30" s="32">
        <v>115490</v>
      </c>
    </row>
    <row r="31" spans="1:2" x14ac:dyDescent="0.25">
      <c r="A31" t="s">
        <v>120</v>
      </c>
      <c r="B31" s="49">
        <v>1420</v>
      </c>
    </row>
    <row r="32" spans="1:2" x14ac:dyDescent="0.25">
      <c r="A32" t="s">
        <v>121</v>
      </c>
      <c r="B32" s="49">
        <v>273</v>
      </c>
    </row>
    <row r="33" spans="1:2" x14ac:dyDescent="0.25">
      <c r="A33" t="s">
        <v>122</v>
      </c>
      <c r="B33" s="32">
        <v>2625</v>
      </c>
    </row>
    <row r="34" spans="1:2" x14ac:dyDescent="0.25">
      <c r="A34" t="s">
        <v>123</v>
      </c>
      <c r="B34" s="49">
        <v>2590</v>
      </c>
    </row>
    <row r="35" spans="1:2" x14ac:dyDescent="0.25">
      <c r="A35" t="s">
        <v>124</v>
      </c>
      <c r="B35" s="32">
        <v>21507</v>
      </c>
    </row>
    <row r="36" spans="1:2" x14ac:dyDescent="0.25">
      <c r="A36" t="s">
        <v>133</v>
      </c>
      <c r="B36" s="32">
        <v>211</v>
      </c>
    </row>
    <row r="37" spans="1:2" x14ac:dyDescent="0.25">
      <c r="A37" t="s">
        <v>125</v>
      </c>
      <c r="B37" s="49">
        <v>780</v>
      </c>
    </row>
    <row r="38" spans="1:2" x14ac:dyDescent="0.25">
      <c r="A38" t="s">
        <v>126</v>
      </c>
      <c r="B38" s="32">
        <v>8636</v>
      </c>
    </row>
    <row r="39" spans="1:2" x14ac:dyDescent="0.25">
      <c r="A39" t="s">
        <v>127</v>
      </c>
      <c r="B39" s="49">
        <v>765</v>
      </c>
    </row>
    <row r="40" spans="1:2" x14ac:dyDescent="0.25">
      <c r="A40" t="s">
        <v>128</v>
      </c>
      <c r="B40" s="49">
        <v>478</v>
      </c>
    </row>
    <row r="41" spans="1:2" x14ac:dyDescent="0.25">
      <c r="A41" t="s">
        <v>134</v>
      </c>
      <c r="B41" s="50"/>
    </row>
    <row r="42" spans="1:2" x14ac:dyDescent="0.25">
      <c r="B42" s="50"/>
    </row>
  </sheetData>
  <sheetProtection algorithmName="SHA-512" hashValue="byo4rBFz7aGqDS6Prky7cBdn61sHP/fzb5tK+KakKhJDmyGYq5j79UDE5KrvlmnHo+eTKlL2wIt9SVa993yY5A==" saltValue="fFliIiqK6XpRWxHvxRrx0A==" spinCount="100000" sheet="1" objects="1" scenarios="1"/>
  <autoFilter ref="A1:B1" xr:uid="{6BFC7600-4246-48CB-B16F-DEB1252B60D1}">
    <sortState xmlns:xlrd2="http://schemas.microsoft.com/office/spreadsheetml/2017/richdata2" ref="A2:B40">
      <sortCondition ref="A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8706-9BEF-4B5B-97CA-FABF2C90A331}">
  <sheetPr codeName="Sheet3"/>
  <dimension ref="A1:Q12"/>
  <sheetViews>
    <sheetView workbookViewId="0">
      <selection activeCell="C13" sqref="C13"/>
    </sheetView>
  </sheetViews>
  <sheetFormatPr defaultRowHeight="15" x14ac:dyDescent="0.25"/>
  <cols>
    <col min="1" max="1" width="36.42578125" bestFit="1" customWidth="1"/>
    <col min="3" max="3" width="52.42578125" bestFit="1" customWidth="1"/>
    <col min="5" max="5" width="34.5703125" bestFit="1" customWidth="1"/>
    <col min="6" max="6" width="6.42578125" customWidth="1"/>
    <col min="7" max="7" width="19.140625" bestFit="1" customWidth="1"/>
    <col min="9" max="9" width="21.5703125" bestFit="1" customWidth="1"/>
    <col min="11" max="11" width="39.140625" bestFit="1" customWidth="1"/>
    <col min="13" max="13" width="94.85546875" customWidth="1"/>
    <col min="15" max="15" width="37.140625" customWidth="1"/>
    <col min="17" max="17" width="10.7109375" customWidth="1"/>
  </cols>
  <sheetData>
    <row r="1" spans="1:17" x14ac:dyDescent="0.25">
      <c r="A1" s="1" t="s">
        <v>0</v>
      </c>
      <c r="C1" s="1" t="s">
        <v>16</v>
      </c>
      <c r="E1" s="1" t="s">
        <v>27</v>
      </c>
      <c r="F1" s="1"/>
      <c r="G1" s="1" t="s">
        <v>34</v>
      </c>
      <c r="I1" s="1" t="s">
        <v>35</v>
      </c>
      <c r="K1" s="1" t="s">
        <v>39</v>
      </c>
      <c r="M1" s="1" t="s">
        <v>41</v>
      </c>
      <c r="O1" s="1" t="s">
        <v>45</v>
      </c>
      <c r="Q1" s="1" t="s">
        <v>46</v>
      </c>
    </row>
    <row r="2" spans="1:17" s="2" customFormat="1" ht="30" x14ac:dyDescent="0.25">
      <c r="A2" s="2" t="s">
        <v>1</v>
      </c>
      <c r="C2" s="2" t="s">
        <v>10</v>
      </c>
      <c r="E2" s="2" t="s">
        <v>28</v>
      </c>
      <c r="G2" s="7">
        <v>0</v>
      </c>
      <c r="I2" s="2">
        <v>0</v>
      </c>
      <c r="K2" s="2" t="s">
        <v>76</v>
      </c>
      <c r="M2" s="2" t="s">
        <v>42</v>
      </c>
      <c r="O2" s="8" t="s">
        <v>92</v>
      </c>
      <c r="Q2" s="2" t="s">
        <v>47</v>
      </c>
    </row>
    <row r="3" spans="1:17" s="2" customFormat="1" ht="30" x14ac:dyDescent="0.25">
      <c r="A3" s="2" t="s">
        <v>2</v>
      </c>
      <c r="C3" s="2" t="s">
        <v>11</v>
      </c>
      <c r="E3" s="2" t="s">
        <v>29</v>
      </c>
      <c r="G3" s="2">
        <v>1</v>
      </c>
      <c r="I3" s="7">
        <v>1</v>
      </c>
      <c r="K3" s="2" t="s">
        <v>73</v>
      </c>
      <c r="M3" s="2" t="s">
        <v>43</v>
      </c>
      <c r="O3" s="8" t="s">
        <v>91</v>
      </c>
      <c r="Q3" s="2" t="s">
        <v>48</v>
      </c>
    </row>
    <row r="4" spans="1:17" x14ac:dyDescent="0.25">
      <c r="A4" t="s">
        <v>3</v>
      </c>
      <c r="C4" t="s">
        <v>12</v>
      </c>
      <c r="E4" t="s">
        <v>30</v>
      </c>
      <c r="G4" s="4">
        <v>2</v>
      </c>
      <c r="I4" s="4">
        <v>2</v>
      </c>
      <c r="K4" t="s">
        <v>130</v>
      </c>
      <c r="Q4" t="s">
        <v>49</v>
      </c>
    </row>
    <row r="5" spans="1:17" x14ac:dyDescent="0.25">
      <c r="A5" t="s">
        <v>4</v>
      </c>
      <c r="E5" t="s">
        <v>32</v>
      </c>
      <c r="G5" s="4">
        <v>3</v>
      </c>
      <c r="I5">
        <v>3</v>
      </c>
      <c r="K5" t="s">
        <v>40</v>
      </c>
    </row>
    <row r="6" spans="1:17" x14ac:dyDescent="0.25">
      <c r="A6" t="s">
        <v>5</v>
      </c>
      <c r="E6" t="s">
        <v>31</v>
      </c>
      <c r="G6">
        <v>4</v>
      </c>
      <c r="I6">
        <v>4</v>
      </c>
    </row>
    <row r="7" spans="1:17" x14ac:dyDescent="0.25">
      <c r="A7" t="s">
        <v>6</v>
      </c>
      <c r="G7">
        <v>5</v>
      </c>
      <c r="I7">
        <v>5</v>
      </c>
    </row>
    <row r="8" spans="1:17" x14ac:dyDescent="0.25">
      <c r="A8" t="s">
        <v>7</v>
      </c>
      <c r="G8">
        <v>6</v>
      </c>
    </row>
    <row r="9" spans="1:17" x14ac:dyDescent="0.25">
      <c r="A9" t="s">
        <v>8</v>
      </c>
      <c r="G9">
        <v>7</v>
      </c>
    </row>
    <row r="10" spans="1:17" x14ac:dyDescent="0.25">
      <c r="A10" t="s">
        <v>9</v>
      </c>
      <c r="G10">
        <v>8</v>
      </c>
    </row>
    <row r="11" spans="1:17" x14ac:dyDescent="0.25">
      <c r="G11">
        <v>9</v>
      </c>
    </row>
    <row r="12" spans="1:17" x14ac:dyDescent="0.25">
      <c r="G12">
        <v>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b 8 5 0 b 8 9 - 6 9 7 f - 4 e 6 1 - 9 f 1 c - 7 b 5 f 0 1 8 0 8 a 4 4 "   x m l n s = " h t t p : / / s c h e m a s . m i c r o s o f t . c o m / D a t a M a s h u p " > A A A A A E Q E A A B Q S w M E F A A C A A g A e Y k r V A 1 R 2 1 m l A A A A 9 g A A A B I A H A B D b 2 5 m a W c v U G F j a 2 F n Z S 5 4 b W w g o h g A K K A U A A A A A A A A A A A A A A A A A A A A A A A A A A A A h Y + x D o I w F E V / h X S n r 6 A x h j z K 4 O A i i d H E u D a 1 Q i M U Q 4 v l 3 x z 8 J H 9 B j K J u j v f c M 9 x 7 v 9 4 w 6 + s q u K j W 6 s a k J K K M B M r I 5 q B N k Z L O H c M 5 y T i u h T y J Q g W D b G z S 2 0 N K S u f O C Y D 3 n v o J b d o C Y s Y i 2 O e r r S x V L c h H 1 v / l U B v r h J G K c N y 9 x v C Y R o z R 2 X T Y h D B C z L X 5 C v H Q P d s f i I u u c l 2 r u K r C 5 Q Z h j A j v D / w B U E s D B B Q A A g A I A H m J K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5 i S t U l F E a 9 j 0 B A A D s A Q A A E w A c A E Z v c m 1 1 b G F z L 1 N l Y 3 R p b 2 4 x L m 0 g o h g A K K A U A A A A A A A A A A A A A A A A A A A A A A A A A A A A b Z B B S 8 M w G I b v h f 6 H U C 8 d l M p A v I w d p H r Y R c E O P I w d u v Z z G 2 s T S V O s l I L i x I t 4 8 y a 4 P y C y g w f B 0 X + Q / C W / N m h 1 G B J C 3 u / 5 3 r x J C q G Y M 0 p 8 v X d 7 p m E a 6 S z g E J F h M I m h S / o k B m E a B I f P M h 4 C K k d 5 C L H r Z Z w D F W e M L y a M L e x O M T o O E u h b u t M a l y O P U Y H I 2 N E G O 5 Y 3 C + i 0 N r + 6 Q A K t G t Y d 8 o C m 5 4 w n H o u z h N b V 1 N b X O U V h y S e 1 l G v 5 p m 5 k J T 9 2 i X y W r 6 h U 6 r 4 + W w 4 Z U L G / 5 9 Z t p U O Q f 5 E b r H z K N V L v 6 l o 9 y o 2 6 w 3 O F r E C K C M i F R l d o c 1 s v t V Q P 3 2 W a J R P g Z d n 5 C e 4 z L j D 3 K b t M 2 9 i 1 a G 8 / q g m 8 7 X r C I + D u I a Q h 0 G h O p 7 + t D 6 I I m w c 0 g r y 1 R r F R 9 I f Y f w M 4 x N K 4 Q 7 r N b N / f M Y 0 5 / c + 5 9 w V Q S w E C L Q A U A A I A C A B 5 i S t U D V H b W a U A A A D 2 A A A A E g A A A A A A A A A A A A A A A A A A A A A A Q 2 9 u Z m l n L 1 B h Y 2 t h Z 2 U u e G 1 s U E s B A i 0 A F A A C A A g A e Y k r V A / K 6 a u k A A A A 6 Q A A A B M A A A A A A A A A A A A A A A A A 8 Q A A A F t D b 2 5 0 Z W 5 0 X 1 R 5 c G V z X S 5 4 b W x Q S w E C L Q A U A A I A C A B 5 i S t U l F E a 9 j 0 B A A D s A Q A A E w A A A A A A A A A A A A A A A A D i A Q A A R m 9 y b X V s Y X M v U 2 V j d G l v b j E u b V B L B Q Y A A A A A A w A D A M I A A A B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S C w A A A A A A A D A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E x V D E 1 O j E w O j U y L j g 3 M T g y M D l a I i A v P j x F b n R y e S B U e X B l P S J G a W x s Q 2 9 s d W 1 u V H l w Z X M i I F Z h b H V l P S J z Q X d Z R k F 3 P T 0 i I C 8 + P E V u d H J 5 I F R 5 c G U 9 I k Z p b G x D b 2 x 1 b W 5 O Y W 1 l c y I g V m F s d W U 9 I n N b J n F 1 b 3 Q 7 z p X P h M 6 x z q / P g c 6 / z r k v I M 6 c z q 3 P h M 6 / z 4 f O v 8 6 5 J n F 1 b 3 Q 7 L C Z x d W 9 0 O 8 6 f z r 3 O v 8 6 8 z r H P h M 6 1 z 4 D P j s 6 9 z 4 X O v M 6 / J n F 1 b 3 Q 7 L C Z x d W 9 0 O 8 6 g z r / P g 8 6 / z 4 P P h M + M J n F 1 b 3 Q 7 L C Z x d W 9 0 O 0 l u Z G V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8 6 V z 4 T O s c 6 v z 4 H O v 8 6 5 L y D O n M 6 t z 4 T O v 8 + H z r / O u S w w f S Z x d W 9 0 O y w m c X V v d D t T Z W N 0 a W 9 u M S 9 U Y W J s Z T E v Q X V 0 b 1 J l b W 9 2 Z W R D b 2 x 1 b W 5 z M S 5 7 z p / O v c 6 / z r z O s c + E z r X P g M + O z r 3 P h c 6 8 z r 8 s M X 0 m c X V v d D s s J n F 1 b 3 Q 7 U 2 V j d G l v b j E v V G F i b G U x L 0 F 1 d G 9 S Z W 1 v d m V k Q 2 9 s d W 1 u c z E u e 8 6 g z r / P g 8 6 / z 4 P P h M + M L D J 9 J n F 1 b 3 Q 7 L C Z x d W 9 0 O 1 N l Y 3 R p b 2 4 x L 1 R h Y m x l M S 9 B d X R v U m V t b 3 Z l Z E N v b H V t b n M x L n t J b m R l e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E v Q X V 0 b 1 J l b W 9 2 Z W R D b 2 x 1 b W 5 z M S 5 7 z p X P h M 6 x z q / P g c 6 / z r k v I M 6 c z q 3 P h M 6 / z 4 f O v 8 6 5 L D B 9 J n F 1 b 3 Q 7 L C Z x d W 9 0 O 1 N l Y 3 R p b 2 4 x L 1 R h Y m x l M S 9 B d X R v U m V t b 3 Z l Z E N v b H V t b n M x L n v O n 8 6 9 z r / O v M 6 x z 4 T O t c + A z 4 7 O v c + F z r z O v y w x f S Z x d W 9 0 O y w m c X V v d D t T Z W N 0 a W 9 u M S 9 U Y W J s Z T E v Q X V 0 b 1 J l b W 9 2 Z W R D b 2 x 1 b W 5 z M S 5 7 z q D O v 8 + D z r / P g 8 + E z 4 w s M n 0 m c X V v d D s s J n F 1 b 3 Q 7 U 2 V j d G l v b j E v V G F i b G U x L 0 F 1 d G 9 S Z W 1 v d m V k Q 2 9 s d W 1 u c z E u e 0 l u Z G V 4 L D N 9 J n F 1 b 3 Q 7 X S w m c X V v d D t S Z W x h d G l v b n N o a X B J b m Z v J n F 1 b 3 Q 7 O l t d f S I g L z 4 8 R W 5 0 c n k g V H l w Z T 0 i U X V l c n l J R C I g V m F s d W U 9 I n M 1 Y m Z l Y m I 5 O C 0 2 Y m I y L T Q y N D Q t Y T k 1 M y 0 0 M W N i N T g 3 M G F h M j I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B Z G R l Z C U y M E l u Z G V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U U 7 j u h 0 a l C i A e M b J i D h u w A A A A A A g A A A A A A A 2 Y A A M A A A A A Q A A A A p w 6 Z / 5 1 g t t g 1 a m 4 M c I Q i v A A A A A A E g A A A o A A A A B A A A A A M Z n 5 q s J X c Q K g g F n W K B s Z 6 U A A A A K P l L U F N 1 W p 6 J V k u g T U q 4 k v 5 0 K 0 H H P o R k 4 4 E V + f H r O W S 4 l Y 7 C Y 9 U F x R n i v / l E c / d 5 A L W q K H C 9 2 3 T I E 0 G / 5 V O V R n r 6 5 t I x E O g P q H e f g p s y 9 m h F A A A A D N X S 6 + b V d x p b v j B V h N x B J v E l 6 9 H < / D a t a M a s h u p > 
</file>

<file path=customXml/itemProps1.xml><?xml version="1.0" encoding="utf-8"?>
<ds:datastoreItem xmlns:ds="http://schemas.openxmlformats.org/officeDocument/2006/customXml" ds:itemID="{4CA905E3-93B8-488B-8EF5-8DB201B8C1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Κριτήρια</vt:lpstr>
      <vt:lpstr>Β3 Πληθυσμός νήσων</vt:lpstr>
      <vt:lpstr>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Μάρας Στυλιανός</dc:creator>
  <cp:lastModifiedBy>xristina</cp:lastModifiedBy>
  <dcterms:created xsi:type="dcterms:W3CDTF">2022-01-11T10:29:02Z</dcterms:created>
  <dcterms:modified xsi:type="dcterms:W3CDTF">2022-03-29T09:04:08Z</dcterms:modified>
</cp:coreProperties>
</file>